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1630A166-A0B8-44A0-963F-59C604E36C1C}" xr6:coauthVersionLast="47" xr6:coauthVersionMax="47" xr10:uidLastSave="{00000000-0000-0000-0000-000000000000}"/>
  <bookViews>
    <workbookView xWindow="-108" yWindow="-108" windowWidth="23256" windowHeight="13896" tabRatio="924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15" l="1" a="1"/>
  <c r="I42" i="15" a="1"/>
  <c r="G42" i="15" a="1"/>
  <c r="E42" i="15" a="1"/>
  <c r="C42" i="15" a="1"/>
  <c r="K41" i="15" a="1"/>
  <c r="I41" i="15" a="1"/>
  <c r="G41" i="15" a="1"/>
  <c r="E41" i="15" a="1"/>
  <c r="C41" i="15" a="1"/>
  <c r="K40" i="15" a="1"/>
  <c r="I40" i="15" a="1"/>
  <c r="G40" i="15" a="1"/>
  <c r="E40" i="15" a="1"/>
  <c r="C40" i="15" a="1"/>
  <c r="K39" i="15" a="1"/>
  <c r="I39" i="15" a="1"/>
  <c r="G39" i="15" a="1"/>
  <c r="E39" i="15" a="1"/>
  <c r="C39" i="15" a="1"/>
  <c r="M39" i="15" s="1"/>
  <c r="K38" i="15" a="1"/>
  <c r="I38" i="15" a="1"/>
  <c r="G38" i="15" a="1"/>
  <c r="E38" i="15" a="1"/>
  <c r="C38" i="15" a="1"/>
  <c r="K37" i="15" a="1"/>
  <c r="I37" i="15" a="1"/>
  <c r="G37" i="15" a="1"/>
  <c r="E37" i="15" a="1"/>
  <c r="C37" i="15" a="1"/>
  <c r="K42" i="14" a="1"/>
  <c r="I42" i="14" a="1"/>
  <c r="G42" i="14" a="1"/>
  <c r="E42" i="14" a="1"/>
  <c r="C42" i="14" a="1"/>
  <c r="K41" i="14" a="1"/>
  <c r="I41" i="14" a="1"/>
  <c r="G41" i="14" a="1"/>
  <c r="E41" i="14" a="1"/>
  <c r="C41" i="14" a="1"/>
  <c r="K40" i="14" a="1"/>
  <c r="I40" i="14" a="1"/>
  <c r="G40" i="14" a="1"/>
  <c r="E40" i="14" a="1"/>
  <c r="C40" i="14" a="1"/>
  <c r="K39" i="14" a="1"/>
  <c r="I39" i="14" a="1"/>
  <c r="G39" i="14" a="1"/>
  <c r="E39" i="14" a="1"/>
  <c r="C39" i="14" a="1"/>
  <c r="K38" i="14" a="1"/>
  <c r="I38" i="14" a="1"/>
  <c r="G38" i="14" a="1"/>
  <c r="E38" i="14" a="1"/>
  <c r="C38" i="14" a="1"/>
  <c r="K37" i="14" a="1"/>
  <c r="I37" i="14" a="1"/>
  <c r="G37" i="14" a="1"/>
  <c r="E37" i="14" a="1"/>
  <c r="C37" i="14" a="1"/>
  <c r="P60" i="13" a="1"/>
  <c r="N60" i="13" a="1"/>
  <c r="L60" i="13" a="1"/>
  <c r="J60" i="13" a="1"/>
  <c r="H60" i="13" a="1"/>
  <c r="F60" i="13" a="1"/>
  <c r="D60" i="13" a="1"/>
  <c r="P59" i="13" a="1"/>
  <c r="N59" i="13" a="1"/>
  <c r="L59" i="13" a="1"/>
  <c r="J59" i="13" a="1"/>
  <c r="H59" i="13" a="1"/>
  <c r="F59" i="13" a="1"/>
  <c r="D59" i="13" a="1"/>
  <c r="P58" i="13" a="1"/>
  <c r="N58" i="13" a="1"/>
  <c r="L58" i="13" a="1"/>
  <c r="J58" i="13" a="1"/>
  <c r="H58" i="13" a="1"/>
  <c r="F58" i="13" a="1"/>
  <c r="D58" i="13" a="1"/>
  <c r="P57" i="13" a="1"/>
  <c r="N57" i="13" a="1"/>
  <c r="L57" i="13" a="1"/>
  <c r="J57" i="13" a="1"/>
  <c r="H57" i="13" a="1"/>
  <c r="F57" i="13" a="1"/>
  <c r="D57" i="13" a="1"/>
  <c r="P56" i="13" a="1"/>
  <c r="N56" i="13" a="1"/>
  <c r="L56" i="13" a="1"/>
  <c r="J56" i="13" a="1"/>
  <c r="H56" i="13" a="1"/>
  <c r="F56" i="13" a="1"/>
  <c r="D56" i="13" a="1"/>
  <c r="P55" i="13" a="1"/>
  <c r="N55" i="13" a="1"/>
  <c r="L55" i="13" a="1"/>
  <c r="J55" i="13" a="1"/>
  <c r="H55" i="13" a="1"/>
  <c r="F55" i="13" a="1"/>
  <c r="D55" i="13" a="1"/>
  <c r="P54" i="13" a="1"/>
  <c r="N54" i="13" a="1"/>
  <c r="L54" i="13" a="1"/>
  <c r="J54" i="13" a="1"/>
  <c r="H54" i="13" a="1"/>
  <c r="F54" i="13" a="1"/>
  <c r="D54" i="13" a="1"/>
  <c r="P53" i="13" a="1"/>
  <c r="N53" i="13" a="1"/>
  <c r="L53" i="13" a="1"/>
  <c r="J53" i="13" a="1"/>
  <c r="H53" i="13" a="1"/>
  <c r="F53" i="13" a="1"/>
  <c r="D53" i="13" a="1"/>
  <c r="P60" i="12" a="1"/>
  <c r="N60" i="12" a="1"/>
  <c r="L60" i="12" a="1"/>
  <c r="J60" i="12" a="1"/>
  <c r="H60" i="12" a="1"/>
  <c r="F60" i="12" a="1"/>
  <c r="D60" i="12" a="1"/>
  <c r="P59" i="12" a="1"/>
  <c r="N59" i="12" a="1"/>
  <c r="L59" i="12" a="1"/>
  <c r="J59" i="12" a="1"/>
  <c r="H59" i="12" a="1"/>
  <c r="F59" i="12" a="1"/>
  <c r="D59" i="12" a="1"/>
  <c r="P58" i="12" a="1"/>
  <c r="N58" i="12" a="1"/>
  <c r="L58" i="12" a="1"/>
  <c r="J58" i="12" a="1"/>
  <c r="H58" i="12" a="1"/>
  <c r="F58" i="12" a="1"/>
  <c r="D58" i="12" a="1"/>
  <c r="P57" i="12" a="1"/>
  <c r="N57" i="12" a="1"/>
  <c r="L57" i="12" a="1"/>
  <c r="J57" i="12" a="1"/>
  <c r="H57" i="12" a="1"/>
  <c r="F57" i="12" a="1"/>
  <c r="D57" i="12" a="1"/>
  <c r="P56" i="12" a="1"/>
  <c r="N56" i="12" a="1"/>
  <c r="L56" i="12" a="1"/>
  <c r="J56" i="12" a="1"/>
  <c r="H56" i="12" a="1"/>
  <c r="F56" i="12" a="1"/>
  <c r="D56" i="12" a="1"/>
  <c r="P55" i="12" a="1"/>
  <c r="N55" i="12" a="1"/>
  <c r="L55" i="12" a="1"/>
  <c r="J55" i="12" a="1"/>
  <c r="H55" i="12" a="1"/>
  <c r="F55" i="12" a="1"/>
  <c r="D55" i="12" a="1"/>
  <c r="P54" i="12" a="1"/>
  <c r="N54" i="12" a="1"/>
  <c r="L54" i="12" a="1"/>
  <c r="J54" i="12" a="1"/>
  <c r="H54" i="12" a="1"/>
  <c r="F54" i="12" a="1"/>
  <c r="D54" i="12" a="1"/>
  <c r="P53" i="12" a="1"/>
  <c r="N53" i="12" a="1"/>
  <c r="L53" i="12" a="1"/>
  <c r="J53" i="12" a="1"/>
  <c r="H53" i="12" a="1"/>
  <c r="F53" i="12" a="1"/>
  <c r="D53" i="12" a="1"/>
  <c r="L42" i="15"/>
  <c r="J42" i="15"/>
  <c r="H42" i="15"/>
  <c r="F42" i="15"/>
  <c r="D42" i="15"/>
  <c r="B42" i="15"/>
  <c r="L41" i="15"/>
  <c r="J41" i="15"/>
  <c r="H41" i="15"/>
  <c r="F41" i="15"/>
  <c r="D41" i="15"/>
  <c r="B41" i="15"/>
  <c r="L40" i="15"/>
  <c r="J40" i="15"/>
  <c r="H40" i="15"/>
  <c r="F40" i="15"/>
  <c r="D40" i="15"/>
  <c r="B40" i="15"/>
  <c r="L39" i="15"/>
  <c r="J39" i="15"/>
  <c r="H39" i="15"/>
  <c r="F39" i="15"/>
  <c r="D39" i="15"/>
  <c r="B39" i="15"/>
  <c r="L38" i="15"/>
  <c r="J38" i="15"/>
  <c r="H38" i="15"/>
  <c r="F38" i="15"/>
  <c r="D38" i="15"/>
  <c r="B38" i="15"/>
  <c r="L37" i="15"/>
  <c r="J37" i="15"/>
  <c r="H37" i="15"/>
  <c r="F37" i="15"/>
  <c r="D37" i="15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J42" i="14"/>
  <c r="H42" i="14"/>
  <c r="F42" i="14"/>
  <c r="D42" i="14"/>
  <c r="B42" i="14"/>
  <c r="L41" i="14"/>
  <c r="J41" i="14"/>
  <c r="H41" i="14"/>
  <c r="F41" i="14"/>
  <c r="D41" i="14"/>
  <c r="B41" i="14"/>
  <c r="L40" i="14"/>
  <c r="J40" i="14"/>
  <c r="H40" i="14"/>
  <c r="F40" i="14"/>
  <c r="D40" i="14"/>
  <c r="B40" i="14"/>
  <c r="L39" i="14"/>
  <c r="J39" i="14"/>
  <c r="H39" i="14"/>
  <c r="F39" i="14"/>
  <c r="D39" i="14"/>
  <c r="B39" i="14"/>
  <c r="L38" i="14"/>
  <c r="J38" i="14"/>
  <c r="H38" i="14"/>
  <c r="F38" i="14"/>
  <c r="D38" i="14"/>
  <c r="B38" i="14"/>
  <c r="L37" i="14"/>
  <c r="J37" i="14"/>
  <c r="H37" i="14"/>
  <c r="F37" i="14"/>
  <c r="D37" i="14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O60" i="13"/>
  <c r="M60" i="13"/>
  <c r="K60" i="13"/>
  <c r="I60" i="13"/>
  <c r="G60" i="13"/>
  <c r="E60" i="13"/>
  <c r="B60" i="13"/>
  <c r="Q59" i="13"/>
  <c r="O59" i="13"/>
  <c r="M59" i="13"/>
  <c r="K59" i="13"/>
  <c r="I59" i="13"/>
  <c r="G59" i="13"/>
  <c r="E59" i="13"/>
  <c r="B59" i="13"/>
  <c r="Q58" i="13"/>
  <c r="O58" i="13"/>
  <c r="M58" i="13"/>
  <c r="K58" i="13"/>
  <c r="I58" i="13"/>
  <c r="G58" i="13"/>
  <c r="E58" i="13"/>
  <c r="B58" i="13"/>
  <c r="Q57" i="13"/>
  <c r="O57" i="13"/>
  <c r="M57" i="13"/>
  <c r="K57" i="13"/>
  <c r="I57" i="13"/>
  <c r="G57" i="13"/>
  <c r="E57" i="13"/>
  <c r="B57" i="13"/>
  <c r="Q56" i="13"/>
  <c r="O56" i="13"/>
  <c r="M56" i="13"/>
  <c r="K56" i="13"/>
  <c r="I56" i="13"/>
  <c r="G56" i="13"/>
  <c r="E56" i="13"/>
  <c r="B56" i="13"/>
  <c r="Q55" i="13"/>
  <c r="O55" i="13"/>
  <c r="M55" i="13"/>
  <c r="K55" i="13"/>
  <c r="I55" i="13"/>
  <c r="G55" i="13"/>
  <c r="E55" i="13"/>
  <c r="B55" i="13"/>
  <c r="Q54" i="13"/>
  <c r="O54" i="13"/>
  <c r="M54" i="13"/>
  <c r="K54" i="13"/>
  <c r="I54" i="13"/>
  <c r="G54" i="13"/>
  <c r="E54" i="13"/>
  <c r="B54" i="13"/>
  <c r="Q53" i="13"/>
  <c r="O53" i="13"/>
  <c r="M53" i="13"/>
  <c r="K53" i="13"/>
  <c r="I53" i="13"/>
  <c r="G53" i="13"/>
  <c r="E53" i="13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O60" i="12"/>
  <c r="M60" i="12"/>
  <c r="K60" i="12"/>
  <c r="I60" i="12"/>
  <c r="G60" i="12"/>
  <c r="E60" i="12"/>
  <c r="B60" i="12"/>
  <c r="S59" i="12"/>
  <c r="Q59" i="12"/>
  <c r="O59" i="12"/>
  <c r="M59" i="12"/>
  <c r="K59" i="12"/>
  <c r="I59" i="12"/>
  <c r="G59" i="12"/>
  <c r="E59" i="12"/>
  <c r="B59" i="12"/>
  <c r="Q58" i="12"/>
  <c r="O58" i="12"/>
  <c r="M58" i="12"/>
  <c r="K58" i="12"/>
  <c r="I58" i="12"/>
  <c r="G58" i="12"/>
  <c r="E58" i="12"/>
  <c r="B58" i="12"/>
  <c r="Q57" i="12"/>
  <c r="O57" i="12"/>
  <c r="M57" i="12"/>
  <c r="K57" i="12"/>
  <c r="I57" i="12"/>
  <c r="G57" i="12"/>
  <c r="E57" i="12"/>
  <c r="B57" i="12"/>
  <c r="Q56" i="12"/>
  <c r="O56" i="12"/>
  <c r="M56" i="12"/>
  <c r="K56" i="12"/>
  <c r="I56" i="12"/>
  <c r="G56" i="12"/>
  <c r="E56" i="12"/>
  <c r="B56" i="12"/>
  <c r="Q55" i="12"/>
  <c r="O55" i="12"/>
  <c r="M55" i="12"/>
  <c r="K55" i="12"/>
  <c r="I55" i="12"/>
  <c r="G55" i="12"/>
  <c r="E55" i="12"/>
  <c r="B55" i="12"/>
  <c r="Q54" i="12"/>
  <c r="O54" i="12"/>
  <c r="M54" i="12"/>
  <c r="K54" i="12"/>
  <c r="I54" i="12"/>
  <c r="G54" i="12"/>
  <c r="E54" i="12"/>
  <c r="B54" i="12"/>
  <c r="Q53" i="12"/>
  <c r="O53" i="12"/>
  <c r="M53" i="12"/>
  <c r="K53" i="12"/>
  <c r="I53" i="12"/>
  <c r="G53" i="12"/>
  <c r="E53" i="12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M39" i="14" l="1"/>
  <c r="S57" i="12"/>
  <c r="S54" i="12"/>
  <c r="S53" i="12"/>
  <c r="N42" i="15"/>
  <c r="N37" i="15"/>
  <c r="S56" i="13"/>
  <c r="R56" i="13"/>
  <c r="S55" i="13"/>
  <c r="R55" i="13"/>
  <c r="R54" i="13"/>
  <c r="S54" i="13"/>
  <c r="R59" i="13"/>
  <c r="S59" i="13"/>
  <c r="R60" i="13"/>
  <c r="R53" i="13"/>
  <c r="S60" i="13"/>
  <c r="S53" i="13"/>
  <c r="R57" i="13"/>
  <c r="R58" i="13"/>
  <c r="S58" i="13"/>
  <c r="S57" i="13"/>
  <c r="M42" i="14"/>
  <c r="N39" i="14"/>
  <c r="N41" i="14"/>
  <c r="N38" i="14"/>
  <c r="S58" i="12"/>
  <c r="R58" i="12"/>
  <c r="R59" i="12"/>
  <c r="R60" i="12"/>
  <c r="S60" i="12"/>
  <c r="S56" i="12"/>
  <c r="S55" i="12"/>
  <c r="N41" i="15"/>
  <c r="M42" i="15"/>
  <c r="N39" i="15"/>
  <c r="N40" i="15"/>
  <c r="N38" i="15"/>
  <c r="N37" i="14"/>
  <c r="N40" i="14"/>
  <c r="N42" i="14"/>
  <c r="M38" i="15"/>
  <c r="M37" i="15"/>
  <c r="M41" i="15"/>
  <c r="M40" i="15"/>
  <c r="M37" i="14"/>
  <c r="M41" i="14"/>
  <c r="M40" i="14"/>
  <c r="M38" i="14"/>
  <c r="R53" i="12"/>
  <c r="R54" i="12"/>
  <c r="R55" i="12"/>
  <c r="R56" i="12"/>
  <c r="R57" i="12"/>
  <c r="B66" i="13" l="1" a="1"/>
  <c r="B48" i="15" a="1"/>
  <c r="B48" i="14" a="1"/>
  <c r="B66" i="1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<sst xmlns="http://schemas.openxmlformats.org/spreadsheetml/2006/main" count="320" uniqueCount="85">
  <si>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</si>
  <si>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</si>
  <si>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</si>
  <si>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</si>
  <si>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</si>
  <si>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</si>
  <si>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</si>
  <si>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</si>
  <si>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</si>
  <si>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</si>
  <si>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</si>
  <si>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</si>
  <si>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</si>
  <si>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</si>
  <si>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</si>
  <si>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</si>
  <si>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</si>
  <si>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</si>
  <si>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</si>
  <si>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</si>
  <si>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</si>
  <si>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</si>
  <si>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</si>
  <si>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</si>
  <si>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</si>
  <si>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</si>
  <si>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</si>
  <si>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</si>
  <si>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</si>
  <si>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</si>
  <si>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</si>
  <si>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</si>
  <si>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</si>
  <si>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</si>
  <si>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</si>
  <si>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</si>
  <si>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</si>
  <si>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</si>
  <si>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</si>
  <si>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</si>
  <si>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</si>
  <si>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</si>
  <si>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</si>
  <si>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</si>
  <si>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</si>
  <si>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</si>
  <si>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</si>
  <si>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</si>
  <si>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</si>
  <si>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</si>
  <si>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</si>
  <si>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</si>
  <si>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</si>
  <si>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</si>
  <si>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</si>
  <si>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MARANS 2</t>
  </si>
  <si>
    <t>SAUJON VAUX 2</t>
  </si>
  <si>
    <t>PORT DES BARQUES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</si>
  <si>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</si>
  <si>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</si>
  <si>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</si>
  <si>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</si>
  <si>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</si>
  <si>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</si>
  <si>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</si>
  <si>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</si>
  <si>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</si>
  <si>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</si>
  <si>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</si>
  <si>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</si>
  <si>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</si>
  <si>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>LES GONDS</t>
  </si>
  <si>
    <t>SAUJON</t>
  </si>
  <si>
    <t xml:space="preserve">PORT DES BARQUES  </t>
  </si>
  <si>
    <t>PORT DES BARQUES</t>
  </si>
  <si>
    <t xml:space="preserve">SAUJON   </t>
  </si>
  <si>
    <t>BREUILLET</t>
  </si>
  <si>
    <t xml:space="preserve">SAUJON VAUX </t>
  </si>
  <si>
    <t>ST XANDRE</t>
  </si>
  <si>
    <t>SAUJON-VAUX</t>
  </si>
  <si>
    <t xml:space="preserve">SAUJON-VAUX </t>
  </si>
  <si>
    <t xml:space="preserve">SAINTES USSP  </t>
  </si>
  <si>
    <t xml:space="preserve">SAINTES USSP </t>
  </si>
  <si>
    <t>EXEMPT</t>
  </si>
  <si>
    <t xml:space="preserve">DOLUS OLERON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</si>
</sst>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4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abSelected="1" topLeftCell="A2" zoomScaleNormal="100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78" t="s">
        <v>38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3"/>
    <row r="7" spans="2:19" ht="16.5" customHeight="1" thickBot="1" x14ac:dyDescent="0.35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" customHeight="1" thickBot="1" x14ac:dyDescent="0.35">
      <c r="B8" s="151" t="s">
        <v>65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" customHeight="1" x14ac:dyDescent="0.3">
      <c r="B9" s="173" t="s">
        <v>39</v>
      </c>
      <c r="C9" s="174"/>
      <c r="D9" s="175"/>
      <c r="E9" s="52">
        <v>20</v>
      </c>
      <c r="F9" s="176" t="s">
        <v>43</v>
      </c>
      <c r="G9" s="177"/>
      <c r="H9" s="177"/>
      <c r="I9" s="177"/>
      <c r="J9" s="177"/>
      <c r="K9" s="177"/>
      <c r="L9" s="56">
        <v>16</v>
      </c>
      <c r="N9" s="2"/>
      <c r="O9" s="166" t="s">
        <v>2</v>
      </c>
      <c r="P9" s="166"/>
      <c r="Q9" s="166"/>
      <c r="R9" s="166"/>
      <c r="S9" s="166"/>
    </row>
    <row r="10" spans="2:19" ht="12.9" customHeight="1" x14ac:dyDescent="0.3">
      <c r="B10" s="163" t="s">
        <v>40</v>
      </c>
      <c r="C10" s="164"/>
      <c r="D10" s="165"/>
      <c r="E10" s="53">
        <v>24</v>
      </c>
      <c r="F10" s="163" t="s">
        <v>44</v>
      </c>
      <c r="G10" s="164"/>
      <c r="H10" s="164"/>
      <c r="I10" s="164"/>
      <c r="J10" s="164"/>
      <c r="K10" s="165"/>
      <c r="L10" s="57">
        <v>12</v>
      </c>
      <c r="N10" s="3"/>
      <c r="O10" s="166" t="s">
        <v>3</v>
      </c>
      <c r="P10" s="166"/>
      <c r="Q10" s="166"/>
      <c r="R10" s="166"/>
      <c r="S10" s="166"/>
    </row>
    <row r="11" spans="2:19" ht="12.9" customHeight="1" x14ac:dyDescent="0.3">
      <c r="B11" s="163" t="s">
        <v>41</v>
      </c>
      <c r="C11" s="164"/>
      <c r="D11" s="165"/>
      <c r="E11" s="54">
        <v>16</v>
      </c>
      <c r="F11" s="163" t="s">
        <v>45</v>
      </c>
      <c r="G11" s="164"/>
      <c r="H11" s="164"/>
      <c r="I11" s="164"/>
      <c r="J11" s="164"/>
      <c r="K11" s="165"/>
      <c r="L11" s="57">
        <v>20</v>
      </c>
      <c r="N11" s="4"/>
      <c r="O11" s="166" t="s">
        <v>4</v>
      </c>
      <c r="P11" s="166"/>
      <c r="Q11" s="166"/>
      <c r="R11" s="166"/>
      <c r="S11" s="166"/>
    </row>
    <row r="12" spans="2:19" ht="12.9" customHeight="1" thickBot="1" x14ac:dyDescent="0.35">
      <c r="B12" s="167" t="s">
        <v>42</v>
      </c>
      <c r="C12" s="168"/>
      <c r="D12" s="169"/>
      <c r="E12" s="55">
        <v>18</v>
      </c>
      <c r="F12" s="170" t="s">
        <v>46</v>
      </c>
      <c r="G12" s="171"/>
      <c r="H12" s="171"/>
      <c r="I12" s="171"/>
      <c r="J12" s="171"/>
      <c r="K12" s="172"/>
      <c r="L12" s="58">
        <v>18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1" t="s">
        <v>65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" customHeight="1" x14ac:dyDescent="0.3">
      <c r="B15" s="159" t="str">
        <f>F9</f>
        <v>ST PIERRE OLERON 1</v>
      </c>
      <c r="C15" s="160"/>
      <c r="D15" s="162"/>
      <c r="E15" s="52">
        <v>12</v>
      </c>
      <c r="F15" s="142" t="str">
        <f>F11</f>
        <v>ROCHEFORT PM 2</v>
      </c>
      <c r="G15" s="143"/>
      <c r="H15" s="143"/>
      <c r="I15" s="143"/>
      <c r="J15" s="143"/>
      <c r="K15" s="144"/>
      <c r="L15" s="56">
        <v>24</v>
      </c>
    </row>
    <row r="16" spans="2:19" ht="12.9" customHeight="1" x14ac:dyDescent="0.3">
      <c r="B16" s="142" t="str">
        <f>B9</f>
        <v>STE MARIE DE RE 1</v>
      </c>
      <c r="C16" s="143"/>
      <c r="D16" s="144"/>
      <c r="E16" s="53">
        <v>26</v>
      </c>
      <c r="F16" s="142" t="str">
        <f>B11</f>
        <v>LES MATHES 1</v>
      </c>
      <c r="G16" s="143"/>
      <c r="H16" s="143"/>
      <c r="I16" s="143"/>
      <c r="J16" s="143"/>
      <c r="K16" s="144"/>
      <c r="L16" s="57">
        <v>10</v>
      </c>
    </row>
    <row r="17" spans="2:12" ht="12.9" customHeight="1" x14ac:dyDescent="0.3">
      <c r="B17" s="142" t="str">
        <f>B10</f>
        <v>DOLUS OLERON 1</v>
      </c>
      <c r="C17" s="143"/>
      <c r="D17" s="144"/>
      <c r="E17" s="54">
        <v>30</v>
      </c>
      <c r="F17" s="142" t="str">
        <f>B12</f>
        <v>AYTRE 1</v>
      </c>
      <c r="G17" s="143"/>
      <c r="H17" s="143"/>
      <c r="I17" s="143"/>
      <c r="J17" s="143"/>
      <c r="K17" s="144"/>
      <c r="L17" s="57">
        <v>6</v>
      </c>
    </row>
    <row r="18" spans="2:12" ht="12.9" customHeight="1" thickBot="1" x14ac:dyDescent="0.35">
      <c r="B18" s="124" t="str">
        <f>F10</f>
        <v>MARANS 1</v>
      </c>
      <c r="C18" s="125"/>
      <c r="D18" s="126"/>
      <c r="E18" s="55">
        <v>16</v>
      </c>
      <c r="F18" s="148" t="str">
        <f>F12</f>
        <v>SURGERES 1</v>
      </c>
      <c r="G18" s="149"/>
      <c r="H18" s="149"/>
      <c r="I18" s="149"/>
      <c r="J18" s="149"/>
      <c r="K18" s="150"/>
      <c r="L18" s="58">
        <v>20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1" t="s">
        <v>68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" customHeight="1" x14ac:dyDescent="0.3">
      <c r="B21" s="156" t="str">
        <f>B10</f>
        <v>DOLUS OLERON 1</v>
      </c>
      <c r="C21" s="157"/>
      <c r="D21" s="158"/>
      <c r="E21" s="52">
        <v>24</v>
      </c>
      <c r="F21" s="159" t="str">
        <f>B11</f>
        <v>LES MATHES 1</v>
      </c>
      <c r="G21" s="160"/>
      <c r="H21" s="160"/>
      <c r="I21" s="160"/>
      <c r="J21" s="160"/>
      <c r="K21" s="160"/>
      <c r="L21" s="56">
        <v>12</v>
      </c>
    </row>
    <row r="22" spans="2:12" ht="12.9" customHeight="1" x14ac:dyDescent="0.3">
      <c r="B22" s="142" t="str">
        <f>B9</f>
        <v>STE MARIE DE RE 1</v>
      </c>
      <c r="C22" s="143"/>
      <c r="D22" s="144"/>
      <c r="E22" s="53">
        <v>26</v>
      </c>
      <c r="F22" s="142" t="str">
        <f>B12</f>
        <v>AYTRE 1</v>
      </c>
      <c r="G22" s="143"/>
      <c r="H22" s="143"/>
      <c r="I22" s="143"/>
      <c r="J22" s="143"/>
      <c r="K22" s="144"/>
      <c r="L22" s="57">
        <v>10</v>
      </c>
    </row>
    <row r="23" spans="2:12" ht="12.9" customHeight="1" x14ac:dyDescent="0.3">
      <c r="B23" s="142" t="str">
        <f>F10</f>
        <v>MARANS 1</v>
      </c>
      <c r="C23" s="143"/>
      <c r="D23" s="144"/>
      <c r="E23" s="54">
        <v>28</v>
      </c>
      <c r="F23" s="142" t="str">
        <f>F11</f>
        <v>ROCHEFORT PM 2</v>
      </c>
      <c r="G23" s="143"/>
      <c r="H23" s="143"/>
      <c r="I23" s="143"/>
      <c r="J23" s="143"/>
      <c r="K23" s="144"/>
      <c r="L23" s="57">
        <v>8</v>
      </c>
    </row>
    <row r="24" spans="2:12" ht="12.9" customHeight="1" thickBot="1" x14ac:dyDescent="0.35">
      <c r="B24" s="124" t="str">
        <f>F9</f>
        <v>ST PIERRE OLERON 1</v>
      </c>
      <c r="C24" s="125"/>
      <c r="D24" s="126"/>
      <c r="E24" s="55">
        <v>34</v>
      </c>
      <c r="F24" s="148" t="str">
        <f>F12</f>
        <v>SURGERES 1</v>
      </c>
      <c r="G24" s="149"/>
      <c r="H24" s="149"/>
      <c r="I24" s="149"/>
      <c r="J24" s="149"/>
      <c r="K24" s="150"/>
      <c r="L24" s="58">
        <v>2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1" t="s">
        <v>69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" customHeight="1" x14ac:dyDescent="0.3">
      <c r="B27" s="133" t="str">
        <f>F10</f>
        <v>MARANS 1</v>
      </c>
      <c r="C27" s="134"/>
      <c r="D27" s="135"/>
      <c r="E27" s="52">
        <v>18</v>
      </c>
      <c r="F27" s="159" t="str">
        <f>F9</f>
        <v>ST PIERRE OLERON 1</v>
      </c>
      <c r="G27" s="160"/>
      <c r="H27" s="160"/>
      <c r="I27" s="160"/>
      <c r="J27" s="160"/>
      <c r="K27" s="160"/>
      <c r="L27" s="56">
        <v>18</v>
      </c>
    </row>
    <row r="28" spans="2:12" ht="12.9" customHeight="1" x14ac:dyDescent="0.3">
      <c r="B28" s="142" t="str">
        <f>B9</f>
        <v>STE MARIE DE RE 1</v>
      </c>
      <c r="C28" s="143"/>
      <c r="D28" s="144"/>
      <c r="E28" s="53">
        <v>16</v>
      </c>
      <c r="F28" s="120" t="str">
        <f>B10</f>
        <v>DOLUS OLERON 1</v>
      </c>
      <c r="G28" s="121"/>
      <c r="H28" s="121"/>
      <c r="I28" s="121"/>
      <c r="J28" s="121"/>
      <c r="K28" s="122"/>
      <c r="L28" s="57">
        <v>20</v>
      </c>
    </row>
    <row r="29" spans="2:12" ht="12.9" customHeight="1" x14ac:dyDescent="0.3">
      <c r="B29" s="120" t="str">
        <f>F11</f>
        <v>ROCHEFORT PM 2</v>
      </c>
      <c r="C29" s="121"/>
      <c r="D29" s="122"/>
      <c r="E29" s="54">
        <v>26</v>
      </c>
      <c r="F29" s="120" t="str">
        <f>B12</f>
        <v>AYTRE 1</v>
      </c>
      <c r="G29" s="121"/>
      <c r="H29" s="121"/>
      <c r="I29" s="121"/>
      <c r="J29" s="121"/>
      <c r="K29" s="122"/>
      <c r="L29" s="57">
        <v>10</v>
      </c>
    </row>
    <row r="30" spans="2:12" ht="12.9" customHeight="1" thickBot="1" x14ac:dyDescent="0.35">
      <c r="B30" s="124" t="str">
        <f>B11</f>
        <v>LES MATHES 1</v>
      </c>
      <c r="C30" s="125"/>
      <c r="D30" s="126"/>
      <c r="E30" s="55">
        <v>18</v>
      </c>
      <c r="F30" s="148" t="str">
        <f>F12</f>
        <v>SURGERES 1</v>
      </c>
      <c r="G30" s="149"/>
      <c r="H30" s="149"/>
      <c r="I30" s="149"/>
      <c r="J30" s="149"/>
      <c r="K30" s="150"/>
      <c r="L30" s="58">
        <v>18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1" t="s">
        <v>67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" customHeight="1" x14ac:dyDescent="0.3">
      <c r="B33" s="156" t="str">
        <f>B11</f>
        <v>LES MATHES 1</v>
      </c>
      <c r="C33" s="157"/>
      <c r="D33" s="158"/>
      <c r="E33" s="52"/>
      <c r="F33" s="120" t="str">
        <f>B12</f>
        <v>AYTRE 1</v>
      </c>
      <c r="G33" s="121"/>
      <c r="H33" s="121"/>
      <c r="I33" s="121"/>
      <c r="J33" s="121"/>
      <c r="K33" s="122"/>
      <c r="L33" s="56"/>
    </row>
    <row r="34" spans="2:17" ht="12.9" customHeight="1" x14ac:dyDescent="0.3">
      <c r="B34" s="142" t="str">
        <f>B9</f>
        <v>STE MARIE DE RE 1</v>
      </c>
      <c r="C34" s="143"/>
      <c r="D34" s="144"/>
      <c r="E34" s="53"/>
      <c r="F34" s="142" t="str">
        <f>F10</f>
        <v>MARANS 1</v>
      </c>
      <c r="G34" s="143"/>
      <c r="H34" s="143"/>
      <c r="I34" s="143"/>
      <c r="J34" s="143"/>
      <c r="K34" s="144"/>
      <c r="L34" s="57"/>
    </row>
    <row r="35" spans="2:17" ht="12.9" customHeight="1" x14ac:dyDescent="0.3">
      <c r="B35" s="120" t="str">
        <f>F9</f>
        <v>ST PIERRE OLERON 1</v>
      </c>
      <c r="C35" s="121"/>
      <c r="D35" s="122"/>
      <c r="E35" s="54"/>
      <c r="F35" s="120" t="str">
        <f>B10</f>
        <v>DOLUS OLERON 1</v>
      </c>
      <c r="G35" s="121"/>
      <c r="H35" s="121"/>
      <c r="I35" s="121"/>
      <c r="J35" s="121"/>
      <c r="K35" s="122"/>
      <c r="L35" s="57"/>
    </row>
    <row r="36" spans="2:17" ht="12.75" customHeight="1" thickBot="1" x14ac:dyDescent="0.35">
      <c r="B36" s="130" t="str">
        <f>F11</f>
        <v>ROCHEFORT PM 2</v>
      </c>
      <c r="C36" s="131"/>
      <c r="D36" s="161"/>
      <c r="E36" s="55"/>
      <c r="F36" s="148" t="str">
        <f>F12</f>
        <v>SURGERES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1" t="s">
        <v>67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" customHeight="1" x14ac:dyDescent="0.3">
      <c r="B39" s="156" t="str">
        <f>B12</f>
        <v>AYTRE 1</v>
      </c>
      <c r="C39" s="157"/>
      <c r="D39" s="158"/>
      <c r="E39" s="52"/>
      <c r="F39" s="159" t="str">
        <f>F9</f>
        <v>ST PIERRE OLERON 1</v>
      </c>
      <c r="G39" s="160"/>
      <c r="H39" s="160"/>
      <c r="I39" s="160"/>
      <c r="J39" s="160"/>
      <c r="K39" s="160"/>
      <c r="L39" s="56"/>
    </row>
    <row r="40" spans="2:17" ht="12.9" customHeight="1" x14ac:dyDescent="0.3">
      <c r="B40" s="142" t="str">
        <f>B9</f>
        <v>STE MARIE DE RE 1</v>
      </c>
      <c r="C40" s="143"/>
      <c r="D40" s="144"/>
      <c r="E40" s="53"/>
      <c r="F40" s="142" t="str">
        <f>F11</f>
        <v>ROCHEFORT PM 2</v>
      </c>
      <c r="G40" s="143"/>
      <c r="H40" s="143"/>
      <c r="I40" s="143"/>
      <c r="J40" s="143"/>
      <c r="K40" s="144"/>
      <c r="L40" s="57"/>
    </row>
    <row r="41" spans="2:17" ht="12.9" customHeight="1" x14ac:dyDescent="0.3">
      <c r="B41" s="120" t="str">
        <f>F10</f>
        <v>MARANS 1</v>
      </c>
      <c r="C41" s="121"/>
      <c r="D41" s="122"/>
      <c r="E41" s="54"/>
      <c r="F41" s="120" t="str">
        <f>B11</f>
        <v>LES MATHES 1</v>
      </c>
      <c r="G41" s="121"/>
      <c r="H41" s="121"/>
      <c r="I41" s="121"/>
      <c r="J41" s="121"/>
      <c r="K41" s="122"/>
      <c r="L41" s="57"/>
    </row>
    <row r="42" spans="2:17" ht="12.9" customHeight="1" thickBot="1" x14ac:dyDescent="0.35">
      <c r="B42" s="124" t="str">
        <f>B10</f>
        <v>DOLUS OLERON 1</v>
      </c>
      <c r="C42" s="125"/>
      <c r="D42" s="126"/>
      <c r="E42" s="55"/>
      <c r="F42" s="148" t="str">
        <f>F12</f>
        <v>SURGERES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1" t="s">
        <v>66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" customHeight="1" thickBot="1" x14ac:dyDescent="0.35">
      <c r="B45" s="133" t="str">
        <f>F11</f>
        <v>ROCHEFORT PM 2</v>
      </c>
      <c r="C45" s="134"/>
      <c r="D45" s="135"/>
      <c r="E45" s="59"/>
      <c r="F45" s="136" t="str">
        <f>B10</f>
        <v>DOLUS OLERON 1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" customHeight="1" x14ac:dyDescent="0.3">
      <c r="B46" s="142" t="str">
        <f>F9</f>
        <v>ST PIERRE OLERON 1</v>
      </c>
      <c r="C46" s="143"/>
      <c r="D46" s="144"/>
      <c r="E46" s="60"/>
      <c r="F46" s="120" t="str">
        <f>B11</f>
        <v>LES MATHES 1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" customHeight="1" x14ac:dyDescent="0.3">
      <c r="B47" s="120" t="str">
        <f>F10</f>
        <v>MARANS 1</v>
      </c>
      <c r="C47" s="121"/>
      <c r="D47" s="122"/>
      <c r="E47" s="61"/>
      <c r="F47" s="120" t="str">
        <f>B12</f>
        <v>AYTRE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" customHeight="1" thickBot="1" x14ac:dyDescent="0.35">
      <c r="B48" s="124" t="str">
        <f>B9</f>
        <v>STE MARIE DE RE 1</v>
      </c>
      <c r="C48" s="125"/>
      <c r="D48" s="126"/>
      <c r="E48" s="55"/>
      <c r="F48" s="127" t="str">
        <f>F12</f>
        <v>SURGERES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MARANS 1</v>
      </c>
      <c r="C53" s="34"/>
      <c r="D53" s="20" t="str" cm="1">
        <f t="array" ref="D53">_xlfn.IFS(L10="","0",L10=18,"2",L10&gt;18,"3",L10&lt;18,"1")</f>
        <v>1</v>
      </c>
      <c r="E53" s="22">
        <f>L10-E10</f>
        <v>-12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3</v>
      </c>
      <c r="I53" s="23">
        <f>E23-L23</f>
        <v>20</v>
      </c>
      <c r="J53" s="20" t="str" cm="1">
        <f t="array" ref="J53">_xlfn.IFS(E27="","0",E27=18,"2",E27&gt;18,"3",E27&lt;18,"1")</f>
        <v>2</v>
      </c>
      <c r="K53" s="22">
        <f>E27-L27</f>
        <v>0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4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AYTRE 1</v>
      </c>
      <c r="C54" s="35"/>
      <c r="D54" s="20" t="str" cm="1">
        <f t="array" ref="D54">_xlfn.IFS(E12="","0",E12=18,"2",E12&gt;18,"3",E12&lt;18,"1")</f>
        <v>2</v>
      </c>
      <c r="E54" s="22">
        <f>E12-L12</f>
        <v>0</v>
      </c>
      <c r="F54" s="20" t="str" cm="1">
        <f t="array" ref="F54">_xlfn.IFS(L17="","0",L17=18,"2",L17&gt;18,"3",L17&lt;18,"1")</f>
        <v>1</v>
      </c>
      <c r="G54" s="22">
        <f>L17-E17</f>
        <v>-24</v>
      </c>
      <c r="H54" s="20" t="str" cm="1">
        <f t="array" ref="H54">_xlfn.IFS(L22="","0",L22=18,"2",L22&gt;18,"3",L22&lt;18,"1")</f>
        <v>1</v>
      </c>
      <c r="I54" s="23">
        <f>L22-E22</f>
        <v>-16</v>
      </c>
      <c r="J54" s="20" t="str" cm="1">
        <f t="array" ref="J54">_xlfn.IFS(L29="","0",L29=18,"2",L29&gt;18,"3",L29&lt;18,"1")</f>
        <v>1</v>
      </c>
      <c r="K54" s="22">
        <f>L29-E29</f>
        <v>-16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-56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STE MARIE DE RE 1</v>
      </c>
      <c r="C55" s="36"/>
      <c r="D55" s="20" t="str" cm="1">
        <f t="array" ref="D55">_xlfn.IFS(E9="","0",E9=18,"2",E9&gt;18,"3",E9&lt;18,"1")</f>
        <v>3</v>
      </c>
      <c r="E55" s="22">
        <f>E9-L9</f>
        <v>4</v>
      </c>
      <c r="F55" s="20" t="str" cm="1">
        <f t="array" ref="F55">_xlfn.IFS(E16="","0",E16=18,"2",E16&gt;18,"3",E16&lt;18,"1")</f>
        <v>3</v>
      </c>
      <c r="G55" s="22">
        <f>E16-L16</f>
        <v>16</v>
      </c>
      <c r="H55" s="20" t="str" cm="1">
        <f t="array" ref="H55">_xlfn.IFS(E22="","0",E22=18,"2",E22&gt;18,"3",E22&lt;18,"1")</f>
        <v>3</v>
      </c>
      <c r="I55" s="23">
        <f>E22-L22</f>
        <v>16</v>
      </c>
      <c r="J55" s="20" t="str" cm="1">
        <f t="array" ref="J55">_xlfn.IFS(E28="","0",E28=18,"2",E28&gt;18,"3",E28&lt;18,"1")</f>
        <v>1</v>
      </c>
      <c r="K55" s="22">
        <f>E28-L28</f>
        <v>-4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32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LES MATHES 1</v>
      </c>
      <c r="C56" s="34"/>
      <c r="D56" s="20" t="str" cm="1">
        <f t="array" ref="D56">_xlfn.IFS(E11="","0",E11=18,"2",E11&gt;18,"3",E11&lt;18,"1")</f>
        <v>1</v>
      </c>
      <c r="E56" s="22">
        <f>E11-L11</f>
        <v>-4</v>
      </c>
      <c r="F56" s="20" t="str" cm="1">
        <f t="array" ref="F56">_xlfn.IFS(L16="","0",L16=18,"2",L16&gt;18,"3",L16&lt;18,"1")</f>
        <v>1</v>
      </c>
      <c r="G56" s="22">
        <f>L16-E16</f>
        <v>-16</v>
      </c>
      <c r="H56" s="20" t="str" cm="1">
        <f t="array" ref="H56">_xlfn.IFS(L21="","0",L21=18,"2",L21&gt;18,"3",L21&lt;18,"1")</f>
        <v>1</v>
      </c>
      <c r="I56" s="23">
        <f>L21-E21</f>
        <v>-12</v>
      </c>
      <c r="J56" s="20" t="str" cm="1">
        <f t="array" ref="J56">_xlfn.IFS(E30="","0",E30=18,"2",E30&gt;18,"3",E30&lt;18,"1")</f>
        <v>2</v>
      </c>
      <c r="K56" s="22">
        <f>E30-L30</f>
        <v>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5</v>
      </c>
      <c r="S56" s="17">
        <f t="shared" si="0"/>
        <v>-32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ROCHEFORT PM 2</v>
      </c>
      <c r="C57" s="34"/>
      <c r="D57" s="20" t="str" cm="1">
        <f t="array" ref="D57">_xlfn.IFS(L11="","0",L11=18,"2",L11&gt;18,"3",L11&lt;18,"1")</f>
        <v>3</v>
      </c>
      <c r="E57" s="22">
        <f>L11-E11</f>
        <v>4</v>
      </c>
      <c r="F57" s="20" t="str" cm="1">
        <f t="array" ref="F57">_xlfn.IFS(L15="","0",L15=18,"2",L15&gt;18,"3",L15&lt;18,"1")</f>
        <v>3</v>
      </c>
      <c r="G57" s="22">
        <f>L15-E15</f>
        <v>12</v>
      </c>
      <c r="H57" s="20" t="str" cm="1">
        <f t="array" ref="H57">_xlfn.IFS(L23="","0",L23=18,"2",L23&gt;18,"3",L23&lt;18,"1")</f>
        <v>1</v>
      </c>
      <c r="I57" s="23">
        <f>L23-E23</f>
        <v>-20</v>
      </c>
      <c r="J57" s="20" t="str" cm="1">
        <f t="array" ref="J57">_xlfn.IFS(E29="","0",E29=18,"2",E29&gt;18,"3",E29&lt;18,"1")</f>
        <v>3</v>
      </c>
      <c r="K57" s="22">
        <f>E29-L29</f>
        <v>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PIERRE OLERON 1</v>
      </c>
      <c r="C58" s="34"/>
      <c r="D58" s="20" t="str" cm="1">
        <f t="array" ref="D58">_xlfn.IFS(L9="","0",L9=18,"2",L9&gt;18,"3",L9&lt;18,"1")</f>
        <v>1</v>
      </c>
      <c r="E58" s="22">
        <f>L9-E9</f>
        <v>-4</v>
      </c>
      <c r="F58" s="20" t="str" cm="1">
        <f t="array" ref="F58">_xlfn.IFS(E15="","0",E15=18,"2",E15&gt;18,"3",E15&lt;18,"1")</f>
        <v>1</v>
      </c>
      <c r="G58" s="22">
        <f>E15-L15</f>
        <v>-12</v>
      </c>
      <c r="H58" s="20" t="str" cm="1">
        <f t="array" ref="H58">_xlfn.IFS(E24="","0",E24=18,"2",E24&gt;18,"3",E24&lt;18,"1")</f>
        <v>3</v>
      </c>
      <c r="I58" s="23">
        <f>E24-L24</f>
        <v>32</v>
      </c>
      <c r="J58" s="20" t="str" cm="1">
        <f t="array" ref="J58">_xlfn.IFS(L27="","0",L27=18,"2",L27&gt;18,"3",L27&lt;18,"1")</f>
        <v>2</v>
      </c>
      <c r="K58" s="22">
        <f>L27-E27</f>
        <v>0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7</v>
      </c>
      <c r="S58" s="17">
        <f t="shared" si="0"/>
        <v>16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_xlfn.IFS(E10="","0",E10=18,"2",E10&gt;18,"3",E10&lt;18,"1")</f>
        <v>3</v>
      </c>
      <c r="E59" s="67">
        <f>E10-L10</f>
        <v>12</v>
      </c>
      <c r="F59" s="66" t="str" cm="1">
        <f t="array" ref="F59">_xlfn.IFS(E17="","0",E17=18,"2",E17&gt;18,"3",E17&lt;18,"1")</f>
        <v>3</v>
      </c>
      <c r="G59" s="67">
        <f>E17-L17</f>
        <v>24</v>
      </c>
      <c r="H59" s="66" t="str" cm="1">
        <f t="array" ref="H59">_xlfn.IFS(E21="","0",E21=18,"2",E21&gt;18,"3",E21&lt;18,"1")</f>
        <v>3</v>
      </c>
      <c r="I59" s="68">
        <f>E21-L21</f>
        <v>12</v>
      </c>
      <c r="J59" s="66" t="str" cm="1">
        <f t="array" ref="J59">_xlfn.IFS(L28="","0",L28=18,"2",L28&gt;18,"3",L28&lt;18,"1")</f>
        <v>3</v>
      </c>
      <c r="K59" s="67">
        <f>L28-E28</f>
        <v>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52</v>
      </c>
    </row>
    <row r="60" spans="1:38" ht="15.75" hidden="1" customHeight="1" thickBot="1" x14ac:dyDescent="0.35">
      <c r="A60" s="25">
        <v>8</v>
      </c>
      <c r="B60" s="71" t="str">
        <f>F12</f>
        <v>SURGERES 1</v>
      </c>
      <c r="C60" s="72"/>
      <c r="D60" s="21" t="str" cm="1">
        <f t="array" ref="D60">_xlfn.IFS(L12="","0",L12=18,"2",L12&gt;18,"3",L12&lt;18,"1")</f>
        <v>2</v>
      </c>
      <c r="E60" s="24">
        <f>L12-E12</f>
        <v>0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1</v>
      </c>
      <c r="I60" s="24">
        <f>L24-E24</f>
        <v>-32</v>
      </c>
      <c r="J60" s="21" t="str" cm="1">
        <f t="array" ref="J60">_xlfn.IFS(L30="","0",L30=18,"2",L30&gt;18,"3",L30&lt;18,"1")</f>
        <v>2</v>
      </c>
      <c r="K60" s="24">
        <f>L30-E30</f>
        <v>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-28</v>
      </c>
    </row>
    <row r="61" spans="1:38" ht="15.75" customHeight="1" x14ac:dyDescent="0.3"/>
    <row r="62" spans="1:38" ht="15.75" customHeight="1" x14ac:dyDescent="0.3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5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24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52</v>
      </c>
    </row>
    <row r="67" spans="1:19" ht="15" thickBot="1" x14ac:dyDescent="0.35">
      <c r="A67" s="78">
        <v>2</v>
      </c>
      <c r="B67" s="38" t="str">
        <v>STE MARIE DE RE 1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16</v>
      </c>
      <c r="H67" s="46" t="str">
        <v>3</v>
      </c>
      <c r="I67" s="47">
        <v>16</v>
      </c>
      <c r="J67" s="46" t="str">
        <v>1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32</v>
      </c>
    </row>
    <row r="68" spans="1:19" ht="15" thickBot="1" x14ac:dyDescent="0.35">
      <c r="A68" s="78">
        <v>3</v>
      </c>
      <c r="B68" s="38" t="str">
        <v>ROCHEFORT PM 2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12</v>
      </c>
      <c r="H68" s="46" t="str">
        <v>1</v>
      </c>
      <c r="I68" s="47">
        <v>-20</v>
      </c>
      <c r="J68" s="46" t="str">
        <v>3</v>
      </c>
      <c r="K68" s="47">
        <v>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" thickBot="1" x14ac:dyDescent="0.35">
      <c r="A69" s="78">
        <v>4</v>
      </c>
      <c r="B69" s="38" t="str">
        <v>SURGERES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1</v>
      </c>
      <c r="I69" s="47">
        <v>-32</v>
      </c>
      <c r="J69" s="46" t="str">
        <v>2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-28</v>
      </c>
    </row>
    <row r="70" spans="1:19" ht="15" thickBot="1" x14ac:dyDescent="0.35">
      <c r="A70" s="78">
        <v>5</v>
      </c>
      <c r="B70" s="38" t="str">
        <v>ST PIERRE OLERON 1</v>
      </c>
      <c r="C70" s="41">
        <v>0</v>
      </c>
      <c r="D70" s="46" t="str">
        <v>1</v>
      </c>
      <c r="E70" s="47">
        <v>-4</v>
      </c>
      <c r="F70" s="46" t="str">
        <v>1</v>
      </c>
      <c r="G70" s="47">
        <v>-12</v>
      </c>
      <c r="H70" s="46" t="str">
        <v>3</v>
      </c>
      <c r="I70" s="47">
        <v>32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16</v>
      </c>
    </row>
    <row r="71" spans="1:19" ht="15" thickBot="1" x14ac:dyDescent="0.35">
      <c r="A71" s="78">
        <v>6</v>
      </c>
      <c r="B71" s="38" t="str">
        <v>MARANS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-4</v>
      </c>
      <c r="H71" s="46" t="str">
        <v>3</v>
      </c>
      <c r="I71" s="47">
        <v>20</v>
      </c>
      <c r="J71" s="46" t="str">
        <v>2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4</v>
      </c>
    </row>
    <row r="72" spans="1:19" ht="15" thickBot="1" x14ac:dyDescent="0.35">
      <c r="A72" s="78">
        <v>7</v>
      </c>
      <c r="B72" s="38" t="str">
        <v>LES MATHES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2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-32</v>
      </c>
    </row>
    <row r="73" spans="1:19" ht="15" thickBot="1" x14ac:dyDescent="0.35">
      <c r="A73" s="78">
        <v>8</v>
      </c>
      <c r="B73" s="39" t="str">
        <v>AYTRE 1</v>
      </c>
      <c r="C73" s="30">
        <v>0</v>
      </c>
      <c r="D73" s="49" t="str">
        <v>2</v>
      </c>
      <c r="E73" s="50">
        <v>0</v>
      </c>
      <c r="F73" s="49" t="str">
        <v>1</v>
      </c>
      <c r="G73" s="50">
        <v>-24</v>
      </c>
      <c r="H73" s="49" t="str">
        <v>1</v>
      </c>
      <c r="I73" s="50">
        <v>-16</v>
      </c>
      <c r="J73" s="49" t="str">
        <v>1</v>
      </c>
      <c r="K73" s="50">
        <v>-16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5</v>
      </c>
      <c r="S73" s="86">
        <v>-56</v>
      </c>
    </row>
    <row r="74" spans="1:19" x14ac:dyDescent="0.3">
      <c r="B74" s="30"/>
      <c r="C74" s="30"/>
    </row>
    <row r="75" spans="1:19" ht="15.6" x14ac:dyDescent="0.3">
      <c r="B75" s="12" t="s">
        <v>16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A37" zoomScaleNormal="100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78" t="s">
        <v>35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3"/>
    <row r="7" spans="2:19" ht="16.5" customHeight="1" thickBot="1" x14ac:dyDescent="0.35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" customHeight="1" thickBot="1" x14ac:dyDescent="0.35">
      <c r="B8" s="151" t="s">
        <v>70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" customHeight="1" x14ac:dyDescent="0.3">
      <c r="B9" s="173" t="s">
        <v>47</v>
      </c>
      <c r="C9" s="174"/>
      <c r="D9" s="175"/>
      <c r="E9" s="52">
        <v>36</v>
      </c>
      <c r="F9" s="176" t="s">
        <v>51</v>
      </c>
      <c r="G9" s="177"/>
      <c r="H9" s="177"/>
      <c r="I9" s="177"/>
      <c r="J9" s="177"/>
      <c r="K9" s="177"/>
      <c r="L9" s="56">
        <v>0</v>
      </c>
      <c r="N9" s="2"/>
      <c r="O9" s="166" t="s">
        <v>2</v>
      </c>
      <c r="P9" s="166"/>
      <c r="Q9" s="166"/>
      <c r="R9" s="166"/>
      <c r="S9" s="166"/>
    </row>
    <row r="10" spans="2:19" ht="12.9" customHeight="1" x14ac:dyDescent="0.3">
      <c r="B10" s="163" t="s">
        <v>48</v>
      </c>
      <c r="C10" s="164"/>
      <c r="D10" s="165"/>
      <c r="E10" s="53">
        <v>14</v>
      </c>
      <c r="F10" s="163" t="s">
        <v>52</v>
      </c>
      <c r="G10" s="164"/>
      <c r="H10" s="164"/>
      <c r="I10" s="164"/>
      <c r="J10" s="164"/>
      <c r="K10" s="165"/>
      <c r="L10" s="57">
        <v>22</v>
      </c>
      <c r="N10" s="3"/>
      <c r="O10" s="166" t="s">
        <v>3</v>
      </c>
      <c r="P10" s="166"/>
      <c r="Q10" s="166"/>
      <c r="R10" s="166"/>
      <c r="S10" s="166"/>
    </row>
    <row r="11" spans="2:19" ht="12.9" customHeight="1" x14ac:dyDescent="0.3">
      <c r="B11" s="163" t="s">
        <v>49</v>
      </c>
      <c r="C11" s="164"/>
      <c r="D11" s="165"/>
      <c r="E11" s="54">
        <v>34</v>
      </c>
      <c r="F11" s="163" t="s">
        <v>53</v>
      </c>
      <c r="G11" s="164"/>
      <c r="H11" s="164"/>
      <c r="I11" s="164"/>
      <c r="J11" s="164"/>
      <c r="K11" s="165"/>
      <c r="L11" s="57">
        <v>2</v>
      </c>
      <c r="N11" s="4"/>
      <c r="O11" s="166" t="s">
        <v>4</v>
      </c>
      <c r="P11" s="166"/>
      <c r="Q11" s="166"/>
      <c r="R11" s="166"/>
      <c r="S11" s="166"/>
    </row>
    <row r="12" spans="2:19" ht="12.9" customHeight="1" thickBot="1" x14ac:dyDescent="0.35">
      <c r="B12" s="167" t="s">
        <v>50</v>
      </c>
      <c r="C12" s="168"/>
      <c r="D12" s="169"/>
      <c r="E12" s="55">
        <v>12</v>
      </c>
      <c r="F12" s="170" t="s">
        <v>54</v>
      </c>
      <c r="G12" s="171"/>
      <c r="H12" s="171"/>
      <c r="I12" s="171"/>
      <c r="J12" s="171"/>
      <c r="K12" s="172"/>
      <c r="L12" s="58">
        <v>24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1" t="s">
        <v>70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" customHeight="1" x14ac:dyDescent="0.3">
      <c r="B15" s="159" t="str">
        <f>F9</f>
        <v>LES GONDS 1</v>
      </c>
      <c r="C15" s="160"/>
      <c r="D15" s="162"/>
      <c r="E15" s="52">
        <v>12</v>
      </c>
      <c r="F15" s="142" t="str">
        <f>F11</f>
        <v>ST JULIEN ESCAP 1</v>
      </c>
      <c r="G15" s="143"/>
      <c r="H15" s="143"/>
      <c r="I15" s="143"/>
      <c r="J15" s="143"/>
      <c r="K15" s="144"/>
      <c r="L15" s="56">
        <v>24</v>
      </c>
    </row>
    <row r="16" spans="2:19" ht="12.9" customHeight="1" x14ac:dyDescent="0.3">
      <c r="B16" s="142" t="str">
        <f>B9</f>
        <v>SAUJON VAUX 1</v>
      </c>
      <c r="C16" s="143"/>
      <c r="D16" s="144"/>
      <c r="E16" s="53">
        <v>12</v>
      </c>
      <c r="F16" s="142" t="str">
        <f>B11</f>
        <v>JONZAC 2</v>
      </c>
      <c r="G16" s="143"/>
      <c r="H16" s="143"/>
      <c r="I16" s="143"/>
      <c r="J16" s="143"/>
      <c r="K16" s="144"/>
      <c r="L16" s="57">
        <v>24</v>
      </c>
    </row>
    <row r="17" spans="2:12" ht="12.9" customHeight="1" x14ac:dyDescent="0.3">
      <c r="B17" s="142" t="str">
        <f>B10</f>
        <v>ST PIERRE OLERON 2</v>
      </c>
      <c r="C17" s="143"/>
      <c r="D17" s="144"/>
      <c r="E17" s="54">
        <v>22</v>
      </c>
      <c r="F17" s="142" t="str">
        <f>B12</f>
        <v>LE GUA 1</v>
      </c>
      <c r="G17" s="143"/>
      <c r="H17" s="143"/>
      <c r="I17" s="143"/>
      <c r="J17" s="143"/>
      <c r="K17" s="144"/>
      <c r="L17" s="57">
        <v>14</v>
      </c>
    </row>
    <row r="18" spans="2:12" ht="12.9" customHeight="1" thickBot="1" x14ac:dyDescent="0.35">
      <c r="B18" s="124" t="str">
        <f>F10</f>
        <v>SAINTES USSP 2</v>
      </c>
      <c r="C18" s="125"/>
      <c r="D18" s="126"/>
      <c r="E18" s="55">
        <v>16</v>
      </c>
      <c r="F18" s="148" t="str">
        <f>F12</f>
        <v>CHANIERS 1</v>
      </c>
      <c r="G18" s="149"/>
      <c r="H18" s="149"/>
      <c r="I18" s="149"/>
      <c r="J18" s="149"/>
      <c r="K18" s="150"/>
      <c r="L18" s="58">
        <v>20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1" t="s">
        <v>79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" customHeight="1" x14ac:dyDescent="0.3">
      <c r="B21" s="156" t="str">
        <f>B10</f>
        <v>ST PIERRE OLERON 2</v>
      </c>
      <c r="C21" s="157"/>
      <c r="D21" s="158"/>
      <c r="E21" s="52">
        <v>2</v>
      </c>
      <c r="F21" s="159" t="str">
        <f>B11</f>
        <v>JONZAC 2</v>
      </c>
      <c r="G21" s="160"/>
      <c r="H21" s="160"/>
      <c r="I21" s="160"/>
      <c r="J21" s="160"/>
      <c r="K21" s="160"/>
      <c r="L21" s="56">
        <v>34</v>
      </c>
    </row>
    <row r="22" spans="2:12" ht="12.9" customHeight="1" x14ac:dyDescent="0.3">
      <c r="B22" s="142" t="str">
        <f>B9</f>
        <v>SAUJON VAUX 1</v>
      </c>
      <c r="C22" s="143"/>
      <c r="D22" s="144"/>
      <c r="E22" s="53">
        <v>34</v>
      </c>
      <c r="F22" s="142" t="str">
        <f>B12</f>
        <v>LE GUA 1</v>
      </c>
      <c r="G22" s="143"/>
      <c r="H22" s="143"/>
      <c r="I22" s="143"/>
      <c r="J22" s="143"/>
      <c r="K22" s="144"/>
      <c r="L22" s="57">
        <v>2</v>
      </c>
    </row>
    <row r="23" spans="2:12" ht="12.9" customHeight="1" x14ac:dyDescent="0.3">
      <c r="B23" s="142" t="str">
        <f>F10</f>
        <v>SAINTES USSP 2</v>
      </c>
      <c r="C23" s="143"/>
      <c r="D23" s="144"/>
      <c r="E23" s="54">
        <v>22</v>
      </c>
      <c r="F23" s="142" t="str">
        <f>F11</f>
        <v>ST JULIEN ESCAP 1</v>
      </c>
      <c r="G23" s="143"/>
      <c r="H23" s="143"/>
      <c r="I23" s="143"/>
      <c r="J23" s="143"/>
      <c r="K23" s="144"/>
      <c r="L23" s="57">
        <v>14</v>
      </c>
    </row>
    <row r="24" spans="2:12" ht="12.9" customHeight="1" thickBot="1" x14ac:dyDescent="0.35">
      <c r="B24" s="124" t="str">
        <f>F9</f>
        <v>LES GONDS 1</v>
      </c>
      <c r="C24" s="125"/>
      <c r="D24" s="126"/>
      <c r="E24" s="55">
        <v>10</v>
      </c>
      <c r="F24" s="148" t="str">
        <f>F12</f>
        <v>CHANIERS 1</v>
      </c>
      <c r="G24" s="149"/>
      <c r="H24" s="149"/>
      <c r="I24" s="149"/>
      <c r="J24" s="149"/>
      <c r="K24" s="150"/>
      <c r="L24" s="58">
        <v>26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1" t="s">
        <v>80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" customHeight="1" x14ac:dyDescent="0.3">
      <c r="B27" s="133" t="str">
        <f>F10</f>
        <v>SAINTES USSP 2</v>
      </c>
      <c r="C27" s="134"/>
      <c r="D27" s="135"/>
      <c r="E27" s="52">
        <v>30</v>
      </c>
      <c r="F27" s="159" t="str">
        <f>F9</f>
        <v>LES GONDS 1</v>
      </c>
      <c r="G27" s="160"/>
      <c r="H27" s="160"/>
      <c r="I27" s="160"/>
      <c r="J27" s="160"/>
      <c r="K27" s="160"/>
      <c r="L27" s="56">
        <v>6</v>
      </c>
    </row>
    <row r="28" spans="2:12" ht="12.9" customHeight="1" x14ac:dyDescent="0.3">
      <c r="B28" s="142" t="str">
        <f>B9</f>
        <v>SAUJON VAUX 1</v>
      </c>
      <c r="C28" s="143"/>
      <c r="D28" s="144"/>
      <c r="E28" s="53">
        <v>32</v>
      </c>
      <c r="F28" s="120" t="str">
        <f>B10</f>
        <v>ST PIERRE OLERON 2</v>
      </c>
      <c r="G28" s="121"/>
      <c r="H28" s="121"/>
      <c r="I28" s="121"/>
      <c r="J28" s="121"/>
      <c r="K28" s="122"/>
      <c r="L28" s="57">
        <v>4</v>
      </c>
    </row>
    <row r="29" spans="2:12" ht="12.9" customHeight="1" x14ac:dyDescent="0.3">
      <c r="B29" s="120" t="str">
        <f>F11</f>
        <v>ST JULIEN ESCAP 1</v>
      </c>
      <c r="C29" s="121"/>
      <c r="D29" s="122"/>
      <c r="E29" s="54">
        <v>24</v>
      </c>
      <c r="F29" s="120" t="str">
        <f>B12</f>
        <v>LE GUA 1</v>
      </c>
      <c r="G29" s="121"/>
      <c r="H29" s="121"/>
      <c r="I29" s="121"/>
      <c r="J29" s="121"/>
      <c r="K29" s="122"/>
      <c r="L29" s="57">
        <v>12</v>
      </c>
    </row>
    <row r="30" spans="2:12" ht="12.9" customHeight="1" thickBot="1" x14ac:dyDescent="0.35">
      <c r="B30" s="124" t="str">
        <f>B11</f>
        <v>JONZAC 2</v>
      </c>
      <c r="C30" s="125"/>
      <c r="D30" s="126"/>
      <c r="E30" s="55">
        <v>26</v>
      </c>
      <c r="F30" s="148" t="str">
        <f>F12</f>
        <v>CHANIERS 1</v>
      </c>
      <c r="G30" s="149"/>
      <c r="H30" s="149"/>
      <c r="I30" s="149"/>
      <c r="J30" s="149"/>
      <c r="K30" s="150"/>
      <c r="L30" s="58">
        <v>10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1" t="s">
        <v>81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" customHeight="1" x14ac:dyDescent="0.3">
      <c r="B33" s="156" t="str">
        <f>B11</f>
        <v>JONZAC 2</v>
      </c>
      <c r="C33" s="157"/>
      <c r="D33" s="158"/>
      <c r="E33" s="52"/>
      <c r="F33" s="120" t="str">
        <f>B12</f>
        <v>LE GUA 1</v>
      </c>
      <c r="G33" s="121"/>
      <c r="H33" s="121"/>
      <c r="I33" s="121"/>
      <c r="J33" s="121"/>
      <c r="K33" s="122"/>
      <c r="L33" s="56"/>
    </row>
    <row r="34" spans="2:17" ht="12.9" customHeight="1" x14ac:dyDescent="0.3">
      <c r="B34" s="142" t="str">
        <f>B9</f>
        <v>SAUJON VAUX 1</v>
      </c>
      <c r="C34" s="143"/>
      <c r="D34" s="144"/>
      <c r="E34" s="53"/>
      <c r="F34" s="142" t="str">
        <f>F10</f>
        <v>SAINTES USSP 2</v>
      </c>
      <c r="G34" s="143"/>
      <c r="H34" s="143"/>
      <c r="I34" s="143"/>
      <c r="J34" s="143"/>
      <c r="K34" s="144"/>
      <c r="L34" s="57"/>
    </row>
    <row r="35" spans="2:17" ht="12.9" customHeight="1" x14ac:dyDescent="0.3">
      <c r="B35" s="120" t="str">
        <f>F9</f>
        <v>LES GONDS 1</v>
      </c>
      <c r="C35" s="121"/>
      <c r="D35" s="122"/>
      <c r="E35" s="54"/>
      <c r="F35" s="120" t="str">
        <f>B10</f>
        <v>ST PIERRE OLERON 2</v>
      </c>
      <c r="G35" s="121"/>
      <c r="H35" s="121"/>
      <c r="I35" s="121"/>
      <c r="J35" s="121"/>
      <c r="K35" s="122"/>
      <c r="L35" s="57"/>
    </row>
    <row r="36" spans="2:17" ht="12.75" customHeight="1" thickBot="1" x14ac:dyDescent="0.35">
      <c r="B36" s="130" t="str">
        <f>F11</f>
        <v>ST JULIEN ESCAP 1</v>
      </c>
      <c r="C36" s="131"/>
      <c r="D36" s="161"/>
      <c r="E36" s="55"/>
      <c r="F36" s="148" t="str">
        <f>F12</f>
        <v>CHANIERS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1" t="s">
        <v>82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" customHeight="1" x14ac:dyDescent="0.3">
      <c r="B39" s="156" t="str">
        <f>B12</f>
        <v>LE GUA 1</v>
      </c>
      <c r="C39" s="157"/>
      <c r="D39" s="158"/>
      <c r="E39" s="52"/>
      <c r="F39" s="159" t="str">
        <f>F9</f>
        <v>LES GONDS 1</v>
      </c>
      <c r="G39" s="160"/>
      <c r="H39" s="160"/>
      <c r="I39" s="160"/>
      <c r="J39" s="160"/>
      <c r="K39" s="160"/>
      <c r="L39" s="56"/>
    </row>
    <row r="40" spans="2:17" ht="12.9" customHeight="1" x14ac:dyDescent="0.3">
      <c r="B40" s="142" t="str">
        <f>B9</f>
        <v>SAUJON VAUX 1</v>
      </c>
      <c r="C40" s="143"/>
      <c r="D40" s="144"/>
      <c r="E40" s="53"/>
      <c r="F40" s="142" t="str">
        <f>F11</f>
        <v>ST JULIEN ESCAP 1</v>
      </c>
      <c r="G40" s="143"/>
      <c r="H40" s="143"/>
      <c r="I40" s="143"/>
      <c r="J40" s="143"/>
      <c r="K40" s="144"/>
      <c r="L40" s="57"/>
    </row>
    <row r="41" spans="2:17" ht="12.9" customHeight="1" x14ac:dyDescent="0.3">
      <c r="B41" s="120" t="str">
        <f>F10</f>
        <v>SAINTES USSP 2</v>
      </c>
      <c r="C41" s="121"/>
      <c r="D41" s="122"/>
      <c r="E41" s="54"/>
      <c r="F41" s="120" t="str">
        <f>B11</f>
        <v>JONZAC 2</v>
      </c>
      <c r="G41" s="121"/>
      <c r="H41" s="121"/>
      <c r="I41" s="121"/>
      <c r="J41" s="121"/>
      <c r="K41" s="122"/>
      <c r="L41" s="57"/>
    </row>
    <row r="42" spans="2:17" ht="12.9" customHeight="1" thickBot="1" x14ac:dyDescent="0.35">
      <c r="B42" s="124" t="str">
        <f>B10</f>
        <v>ST PIERRE OLERON 2</v>
      </c>
      <c r="C42" s="125"/>
      <c r="D42" s="126"/>
      <c r="E42" s="55"/>
      <c r="F42" s="148" t="str">
        <f>F12</f>
        <v>CHANIERS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1" t="s">
        <v>71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" customHeight="1" thickBot="1" x14ac:dyDescent="0.35">
      <c r="B45" s="133" t="str">
        <f>F11</f>
        <v>ST JULIEN ESCAP 1</v>
      </c>
      <c r="C45" s="134"/>
      <c r="D45" s="135"/>
      <c r="E45" s="59"/>
      <c r="F45" s="136" t="str">
        <f>B10</f>
        <v>ST PIERRE OLERON 2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" customHeight="1" x14ac:dyDescent="0.3">
      <c r="B46" s="142" t="str">
        <f>F9</f>
        <v>LES GONDS 1</v>
      </c>
      <c r="C46" s="143"/>
      <c r="D46" s="144"/>
      <c r="E46" s="60"/>
      <c r="F46" s="120" t="str">
        <f>B11</f>
        <v>JONZAC 2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" customHeight="1" x14ac:dyDescent="0.3">
      <c r="B47" s="120" t="str">
        <f>F10</f>
        <v>SAINTES USSP 2</v>
      </c>
      <c r="C47" s="121"/>
      <c r="D47" s="122"/>
      <c r="E47" s="61"/>
      <c r="F47" s="120" t="str">
        <f>B12</f>
        <v>LE GUA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" customHeight="1" thickBot="1" x14ac:dyDescent="0.35">
      <c r="B48" s="124" t="str">
        <f>B9</f>
        <v>SAUJON VAUX 1</v>
      </c>
      <c r="C48" s="125"/>
      <c r="D48" s="126"/>
      <c r="E48" s="55"/>
      <c r="F48" s="127" t="str">
        <f>F12</f>
        <v>CHANIERS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SAINTES USSP 2</v>
      </c>
      <c r="C53" s="34"/>
      <c r="D53" s="20" t="str" cm="1">
        <f t="array" ref="D53">_xlfn.IFS(L10="","0",L10=18,"2",L10&gt;18,"3",L10&lt;18,"1")</f>
        <v>3</v>
      </c>
      <c r="E53" s="22">
        <f>L10-E10</f>
        <v>8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3</v>
      </c>
      <c r="I53" s="23">
        <f>E23-L23</f>
        <v>8</v>
      </c>
      <c r="J53" s="20" t="str" cm="1">
        <f t="array" ref="J53">_xlfn.IFS(E27="","0",E27=18,"2",E27&gt;18,"3",E27&lt;18,"1")</f>
        <v>3</v>
      </c>
      <c r="K53" s="22">
        <f>E27-L27</f>
        <v>24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36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 GUA 1</v>
      </c>
      <c r="C54" s="35"/>
      <c r="D54" s="20" t="str" cm="1">
        <f t="array" ref="D54">_xlfn.IFS(E12="","0",E12=18,"2",E12&gt;18,"3",E12&lt;18,"1")</f>
        <v>1</v>
      </c>
      <c r="E54" s="22">
        <f>E12-L12</f>
        <v>-12</v>
      </c>
      <c r="F54" s="20" t="str" cm="1">
        <f t="array" ref="F54">_xlfn.IFS(L17="","0",L17=18,"2",L17&gt;18,"3",L17&lt;18,"1")</f>
        <v>1</v>
      </c>
      <c r="G54" s="22">
        <f>L17-E17</f>
        <v>-8</v>
      </c>
      <c r="H54" s="20" t="str" cm="1">
        <f t="array" ref="H54">_xlfn.IFS(L22="","0",L22=18,"2",L22&gt;18,"3",L22&lt;18,"1")</f>
        <v>1</v>
      </c>
      <c r="I54" s="23">
        <f>L22-E22</f>
        <v>-32</v>
      </c>
      <c r="J54" s="20" t="str" cm="1">
        <f t="array" ref="J54">_xlfn.IFS(L29="","0",L29=18,"2",L29&gt;18,"3",L29&lt;18,"1")</f>
        <v>1</v>
      </c>
      <c r="K54" s="22">
        <f>L29-E29</f>
        <v>-12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-64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SAUJON VAUX 1</v>
      </c>
      <c r="C55" s="36"/>
      <c r="D55" s="20" t="str" cm="1">
        <f t="array" ref="D55">_xlfn.IFS(E9="","0",E9=18,"2",E9&gt;18,"3",E9&lt;18,"1")</f>
        <v>3</v>
      </c>
      <c r="E55" s="22">
        <f>E9-L9</f>
        <v>36</v>
      </c>
      <c r="F55" s="20" t="str" cm="1">
        <f t="array" ref="F55">_xlfn.IFS(E16="","0",E16=18,"2",E16&gt;18,"3",E16&lt;18,"1")</f>
        <v>1</v>
      </c>
      <c r="G55" s="22">
        <f>E16-L16</f>
        <v>-12</v>
      </c>
      <c r="H55" s="20" t="str" cm="1">
        <f t="array" ref="H55">_xlfn.IFS(E22="","0",E22=18,"2",E22&gt;18,"3",E22&lt;18,"1")</f>
        <v>3</v>
      </c>
      <c r="I55" s="23">
        <f>E22-L22</f>
        <v>32</v>
      </c>
      <c r="J55" s="20" t="str" cm="1">
        <f t="array" ref="J55">_xlfn.IFS(E28="","0",E28=18,"2",E28&gt;18,"3",E28&lt;18,"1")</f>
        <v>3</v>
      </c>
      <c r="K55" s="22">
        <f>E28-L28</f>
        <v>28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84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_xlfn.IFS(E11="","0",E11=18,"2",E11&gt;18,"3",E11&lt;18,"1")</f>
        <v>3</v>
      </c>
      <c r="E56" s="22">
        <f>E11-L11</f>
        <v>32</v>
      </c>
      <c r="F56" s="20" t="str" cm="1">
        <f t="array" ref="F56">_xlfn.IFS(L16="","0",L16=18,"2",L16&gt;18,"3",L16&lt;18,"1")</f>
        <v>3</v>
      </c>
      <c r="G56" s="22">
        <f>L16-E16</f>
        <v>12</v>
      </c>
      <c r="H56" s="20" t="str" cm="1">
        <f t="array" ref="H56">_xlfn.IFS(L21="","0",L21=18,"2",L21&gt;18,"3",L21&lt;18,"1")</f>
        <v>3</v>
      </c>
      <c r="I56" s="23">
        <f>L21-E21</f>
        <v>32</v>
      </c>
      <c r="J56" s="20" t="str" cm="1">
        <f t="array" ref="J56">_xlfn.IFS(E30="","0",E30=18,"2",E30&gt;18,"3",E30&lt;18,"1")</f>
        <v>3</v>
      </c>
      <c r="K56" s="22">
        <f>E30-L30</f>
        <v>16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92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JULIEN ESCAP 1</v>
      </c>
      <c r="C57" s="34"/>
      <c r="D57" s="20" t="str" cm="1">
        <f t="array" ref="D57">_xlfn.IFS(L11="","0",L11=18,"2",L11&gt;18,"3",L11&lt;18,"1")</f>
        <v>1</v>
      </c>
      <c r="E57" s="22">
        <f>L11-E11</f>
        <v>-32</v>
      </c>
      <c r="F57" s="20" t="str" cm="1">
        <f t="array" ref="F57">_xlfn.IFS(L15="","0",L15=18,"2",L15&gt;18,"3",L15&lt;18,"1")</f>
        <v>3</v>
      </c>
      <c r="G57" s="22">
        <f>L15-E15</f>
        <v>12</v>
      </c>
      <c r="H57" s="20" t="str" cm="1">
        <f t="array" ref="H57">_xlfn.IFS(L23="","0",L23=18,"2",L23&gt;18,"3",L23&lt;18,"1")</f>
        <v>1</v>
      </c>
      <c r="I57" s="23">
        <f>L23-E23</f>
        <v>-8</v>
      </c>
      <c r="J57" s="20" t="str" cm="1">
        <f t="array" ref="J57">_xlfn.IFS(E29="","0",E29=18,"2",E29&gt;18,"3",E29&lt;18,"1")</f>
        <v>3</v>
      </c>
      <c r="K57" s="22">
        <f>E29-L29</f>
        <v>12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8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LES GONDS 1</v>
      </c>
      <c r="C58" s="34"/>
      <c r="D58" s="20" t="str" cm="1">
        <f t="array" ref="D58">_xlfn.IFS(L9="","0",L9=18,"2",L9&gt;18,"3",L9&lt;18,"1")</f>
        <v>1</v>
      </c>
      <c r="E58" s="22">
        <f>L9-E9</f>
        <v>-36</v>
      </c>
      <c r="F58" s="20" t="str" cm="1">
        <f t="array" ref="F58">_xlfn.IFS(E15="","0",E15=18,"2",E15&gt;18,"3",E15&lt;18,"1")</f>
        <v>1</v>
      </c>
      <c r="G58" s="22">
        <f>E15-L15</f>
        <v>-12</v>
      </c>
      <c r="H58" s="20" t="str" cm="1">
        <f t="array" ref="H58">_xlfn.IFS(E24="","0",E24=18,"2",E24&gt;18,"3",E24&lt;18,"1")</f>
        <v>1</v>
      </c>
      <c r="I58" s="23">
        <f>E24-L24</f>
        <v>-16</v>
      </c>
      <c r="J58" s="20" t="str" cm="1">
        <f t="array" ref="J58">_xlfn.IFS(L27="","0",L27=18,"2",L27&gt;18,"3",L27&lt;18,"1")</f>
        <v>1</v>
      </c>
      <c r="K58" s="22">
        <f>L27-E27</f>
        <v>-24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-88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PIERRE OLERON 2</v>
      </c>
      <c r="C59" s="65"/>
      <c r="D59" s="66" t="str" cm="1">
        <f t="array" ref="D59">_xlfn.IFS(E10="","0",E10=18,"2",E10&gt;18,"3",E10&lt;18,"1")</f>
        <v>1</v>
      </c>
      <c r="E59" s="67">
        <f>E10-L10</f>
        <v>-8</v>
      </c>
      <c r="F59" s="66" t="str" cm="1">
        <f t="array" ref="F59">_xlfn.IFS(E17="","0",E17=18,"2",E17&gt;18,"3",E17&lt;18,"1")</f>
        <v>3</v>
      </c>
      <c r="G59" s="67">
        <f>E17-L17</f>
        <v>8</v>
      </c>
      <c r="H59" s="66" t="str" cm="1">
        <f t="array" ref="H59">_xlfn.IFS(E21="","0",E21=18,"2",E21&gt;18,"3",E21&lt;18,"1")</f>
        <v>1</v>
      </c>
      <c r="I59" s="68">
        <f>E21-L21</f>
        <v>-32</v>
      </c>
      <c r="J59" s="66" t="str" cm="1">
        <f t="array" ref="J59">_xlfn.IFS(L28="","0",L28=18,"2",L28&gt;18,"3",L28&lt;18,"1")</f>
        <v>1</v>
      </c>
      <c r="K59" s="67">
        <f>L28-E28</f>
        <v>-28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-60</v>
      </c>
    </row>
    <row r="60" spans="1:38" ht="15.75" hidden="1" customHeight="1" thickBot="1" x14ac:dyDescent="0.35">
      <c r="A60" s="25">
        <v>8</v>
      </c>
      <c r="B60" s="71" t="str">
        <f>F12</f>
        <v>CHANIERS 1</v>
      </c>
      <c r="C60" s="72"/>
      <c r="D60" s="21" t="str" cm="1">
        <f t="array" ref="D60">_xlfn.IFS(L12="","0",L12=18,"2",L12&gt;18,"3",L12&lt;18,"1")</f>
        <v>3</v>
      </c>
      <c r="E60" s="24">
        <f>L12-E12</f>
        <v>12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3</v>
      </c>
      <c r="I60" s="24">
        <f>L24-E24</f>
        <v>16</v>
      </c>
      <c r="J60" s="21" t="str" cm="1">
        <f t="array" ref="J60">_xlfn.IFS(L30="","0",L30=18,"2",L30&gt;18,"3",L30&lt;18,"1")</f>
        <v>1</v>
      </c>
      <c r="K60" s="24">
        <f>L30-E30</f>
        <v>-16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10</v>
      </c>
      <c r="S60" s="19">
        <f t="shared" si="0"/>
        <v>16</v>
      </c>
    </row>
    <row r="61" spans="1:38" ht="15.75" customHeight="1" x14ac:dyDescent="0.3"/>
    <row r="62" spans="1:38" ht="15.75" customHeight="1" x14ac:dyDescent="0.3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5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JONZAC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12</v>
      </c>
      <c r="H66" s="43" t="str">
        <v>3</v>
      </c>
      <c r="I66" s="44">
        <v>32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92</v>
      </c>
    </row>
    <row r="67" spans="1:19" ht="15" thickBot="1" x14ac:dyDescent="0.35">
      <c r="A67" s="78">
        <v>2</v>
      </c>
      <c r="B67" s="38" t="str">
        <v>SAUJON VAUX 1</v>
      </c>
      <c r="C67" s="41">
        <v>0</v>
      </c>
      <c r="D67" s="46" t="str">
        <v>3</v>
      </c>
      <c r="E67" s="47">
        <v>36</v>
      </c>
      <c r="F67" s="46" t="str">
        <v>1</v>
      </c>
      <c r="G67" s="47">
        <v>-12</v>
      </c>
      <c r="H67" s="46" t="str">
        <v>3</v>
      </c>
      <c r="I67" s="47">
        <v>32</v>
      </c>
      <c r="J67" s="46" t="str">
        <v>3</v>
      </c>
      <c r="K67" s="47">
        <v>28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84</v>
      </c>
    </row>
    <row r="68" spans="1:19" ht="15" thickBot="1" x14ac:dyDescent="0.35">
      <c r="A68" s="78">
        <v>3</v>
      </c>
      <c r="B68" s="38" t="str">
        <v>SAINTES USSP 2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-4</v>
      </c>
      <c r="H68" s="46" t="str">
        <v>3</v>
      </c>
      <c r="I68" s="47">
        <v>8</v>
      </c>
      <c r="J68" s="46" t="str">
        <v>3</v>
      </c>
      <c r="K68" s="47">
        <v>24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36</v>
      </c>
    </row>
    <row r="69" spans="1:19" ht="15" thickBot="1" x14ac:dyDescent="0.35">
      <c r="A69" s="78">
        <v>4</v>
      </c>
      <c r="B69" s="38" t="str">
        <v>CHANIERS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3</v>
      </c>
      <c r="I69" s="47">
        <v>16</v>
      </c>
      <c r="J69" s="46" t="str">
        <v>1</v>
      </c>
      <c r="K69" s="47">
        <v>-16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16</v>
      </c>
    </row>
    <row r="70" spans="1:19" ht="15" thickBot="1" x14ac:dyDescent="0.35">
      <c r="A70" s="78">
        <v>5</v>
      </c>
      <c r="B70" s="38" t="str">
        <v>ST JULIEN ESCAP 1</v>
      </c>
      <c r="C70" s="41">
        <v>0</v>
      </c>
      <c r="D70" s="46" t="str">
        <v>1</v>
      </c>
      <c r="E70" s="47">
        <v>-32</v>
      </c>
      <c r="F70" s="46" t="str">
        <v>3</v>
      </c>
      <c r="G70" s="47">
        <v>12</v>
      </c>
      <c r="H70" s="46" t="str">
        <v>1</v>
      </c>
      <c r="I70" s="47">
        <v>-8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-16</v>
      </c>
    </row>
    <row r="71" spans="1:19" ht="15" thickBot="1" x14ac:dyDescent="0.35">
      <c r="A71" s="78">
        <v>6</v>
      </c>
      <c r="B71" s="38" t="str">
        <v>ST PIERRE OLERON 2</v>
      </c>
      <c r="C71" s="41">
        <v>0</v>
      </c>
      <c r="D71" s="46" t="str">
        <v>1</v>
      </c>
      <c r="E71" s="47">
        <v>-8</v>
      </c>
      <c r="F71" s="46" t="str">
        <v>3</v>
      </c>
      <c r="G71" s="47">
        <v>8</v>
      </c>
      <c r="H71" s="46" t="str">
        <v>1</v>
      </c>
      <c r="I71" s="47">
        <v>-32</v>
      </c>
      <c r="J71" s="46" t="str">
        <v>1</v>
      </c>
      <c r="K71" s="47">
        <v>-28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-60</v>
      </c>
    </row>
    <row r="72" spans="1:19" ht="15" thickBot="1" x14ac:dyDescent="0.35">
      <c r="A72" s="78">
        <v>7</v>
      </c>
      <c r="B72" s="38" t="str">
        <v>LE GUA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1</v>
      </c>
      <c r="I72" s="76">
        <v>-32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-64</v>
      </c>
    </row>
    <row r="73" spans="1:19" ht="15" thickBot="1" x14ac:dyDescent="0.35">
      <c r="A73" s="78">
        <v>8</v>
      </c>
      <c r="B73" s="39" t="str">
        <v>LES GONDS 1</v>
      </c>
      <c r="C73" s="30">
        <v>0</v>
      </c>
      <c r="D73" s="49" t="str">
        <v>1</v>
      </c>
      <c r="E73" s="50">
        <v>-36</v>
      </c>
      <c r="F73" s="49" t="str">
        <v>1</v>
      </c>
      <c r="G73" s="50">
        <v>-12</v>
      </c>
      <c r="H73" s="49" t="str">
        <v>1</v>
      </c>
      <c r="I73" s="50">
        <v>-16</v>
      </c>
      <c r="J73" s="49" t="str">
        <v>1</v>
      </c>
      <c r="K73" s="50">
        <v>-24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4</v>
      </c>
      <c r="S73" s="86">
        <v>-88</v>
      </c>
    </row>
    <row r="74" spans="1:19" x14ac:dyDescent="0.3">
      <c r="B74" s="30"/>
      <c r="C74" s="30"/>
    </row>
    <row r="75" spans="1:19" ht="15.6" x14ac:dyDescent="0.3">
      <c r="B75" s="12" t="s">
        <v>16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A2" zoomScale="85" zoomScaleNormal="85" workbookViewId="0">
      <selection activeCell="C47" sqref="C47:D47"/>
    </sheetView>
  </sheetViews>
  <sheetFormatPr defaultColWidth="11.44140625" defaultRowHeight="14.4" x14ac:dyDescent="0.3"/>
  <cols>
    <col min="1" max="1" width="4.88671875" customWidth="1"/>
    <col min="2" max="2" width="20.554687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78" t="s">
        <v>36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3"/>
    <row r="7" spans="2:18" ht="16.5" customHeight="1" thickBot="1" x14ac:dyDescent="0.35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" customHeight="1" thickBot="1" x14ac:dyDescent="0.35">
      <c r="B8" s="151" t="s">
        <v>78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" customHeight="1" x14ac:dyDescent="0.3">
      <c r="B9" s="173" t="s">
        <v>63</v>
      </c>
      <c r="C9" s="175"/>
      <c r="D9" s="52">
        <v>16</v>
      </c>
      <c r="E9" s="173" t="s">
        <v>57</v>
      </c>
      <c r="F9" s="174"/>
      <c r="G9" s="174"/>
      <c r="H9" s="174"/>
      <c r="I9" s="174"/>
      <c r="J9" s="175"/>
      <c r="K9" s="56">
        <v>20</v>
      </c>
      <c r="M9" s="3"/>
      <c r="N9" s="84" t="s">
        <v>3</v>
      </c>
      <c r="O9" s="84"/>
      <c r="P9" s="84"/>
      <c r="Q9" s="84"/>
      <c r="R9" s="84"/>
    </row>
    <row r="10" spans="2:18" ht="12.9" customHeight="1" x14ac:dyDescent="0.3">
      <c r="B10" s="163" t="s">
        <v>55</v>
      </c>
      <c r="C10" s="165"/>
      <c r="D10" s="53">
        <v>18</v>
      </c>
      <c r="E10" s="163" t="s">
        <v>58</v>
      </c>
      <c r="F10" s="164"/>
      <c r="G10" s="164"/>
      <c r="H10" s="164"/>
      <c r="I10" s="164"/>
      <c r="J10" s="165"/>
      <c r="K10" s="57">
        <v>18</v>
      </c>
      <c r="M10" s="4"/>
      <c r="N10" s="166" t="s">
        <v>4</v>
      </c>
      <c r="O10" s="166"/>
      <c r="P10" s="166"/>
      <c r="Q10" s="166"/>
      <c r="R10" s="166"/>
    </row>
    <row r="11" spans="2:18" ht="12.9" customHeight="1" thickBot="1" x14ac:dyDescent="0.35">
      <c r="B11" s="167" t="s">
        <v>56</v>
      </c>
      <c r="C11" s="169"/>
      <c r="D11" s="55">
        <v>36</v>
      </c>
      <c r="E11" s="167" t="s">
        <v>83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51" t="s">
        <v>78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" customHeight="1" x14ac:dyDescent="0.3">
      <c r="B14" s="159" t="str">
        <f>E9</f>
        <v>PORT DES BARQUES 1</v>
      </c>
      <c r="C14" s="162"/>
      <c r="D14" s="52">
        <v>16</v>
      </c>
      <c r="E14" s="142" t="str">
        <f>B11</f>
        <v>SAUJON VAUX 2</v>
      </c>
      <c r="F14" s="143"/>
      <c r="G14" s="143"/>
      <c r="H14" s="143"/>
      <c r="I14" s="143"/>
      <c r="J14" s="144"/>
      <c r="K14" s="56">
        <v>20</v>
      </c>
    </row>
    <row r="15" spans="2:18" ht="12.9" customHeight="1" x14ac:dyDescent="0.3">
      <c r="B15" s="142" t="str">
        <f>B9</f>
        <v>BUSSAC CHARENTE 1</v>
      </c>
      <c r="C15" s="144"/>
      <c r="D15" s="53">
        <v>14</v>
      </c>
      <c r="E15" s="142" t="str">
        <f>B10</f>
        <v>MARANS 2</v>
      </c>
      <c r="F15" s="143"/>
      <c r="G15" s="143"/>
      <c r="H15" s="143"/>
      <c r="I15" s="143"/>
      <c r="J15" s="144"/>
      <c r="K15" s="57">
        <v>22</v>
      </c>
    </row>
    <row r="16" spans="2:18" ht="12.9" customHeight="1" thickBot="1" x14ac:dyDescent="0.35">
      <c r="B16" s="124" t="str">
        <f>E10</f>
        <v>ST XANDRE 1</v>
      </c>
      <c r="C16" s="126"/>
      <c r="D16" s="55">
        <v>36</v>
      </c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51" t="s">
        <v>73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" customHeight="1" x14ac:dyDescent="0.3">
      <c r="B19" s="156" t="str">
        <f>B10</f>
        <v>MARANS 2</v>
      </c>
      <c r="C19" s="158"/>
      <c r="D19" s="52">
        <v>8</v>
      </c>
      <c r="E19" s="159" t="str">
        <f>B11</f>
        <v>SAUJON VAUX 2</v>
      </c>
      <c r="F19" s="160"/>
      <c r="G19" s="160"/>
      <c r="H19" s="160"/>
      <c r="I19" s="160"/>
      <c r="J19" s="160"/>
      <c r="K19" s="56">
        <v>28</v>
      </c>
    </row>
    <row r="20" spans="2:16" ht="12.9" customHeight="1" x14ac:dyDescent="0.3">
      <c r="B20" s="142" t="str">
        <f>B9</f>
        <v>BUSSAC CHARENTE 1</v>
      </c>
      <c r="C20" s="144"/>
      <c r="D20" s="53">
        <v>20</v>
      </c>
      <c r="E20" s="142" t="str">
        <f>E10</f>
        <v>ST XANDRE 1</v>
      </c>
      <c r="F20" s="143"/>
      <c r="G20" s="143"/>
      <c r="H20" s="143"/>
      <c r="I20" s="143"/>
      <c r="J20" s="144"/>
      <c r="K20" s="57">
        <v>16</v>
      </c>
    </row>
    <row r="21" spans="2:16" ht="12.9" customHeight="1" thickBot="1" x14ac:dyDescent="0.35">
      <c r="B21" s="124" t="str">
        <f>E9</f>
        <v>PORT DES BARQUES 1</v>
      </c>
      <c r="C21" s="126"/>
      <c r="D21" s="55">
        <v>36</v>
      </c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51" t="s">
        <v>74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" customHeight="1" x14ac:dyDescent="0.3">
      <c r="B24" s="133" t="str">
        <f>E10</f>
        <v>ST XANDRE 1</v>
      </c>
      <c r="C24" s="135"/>
      <c r="D24" s="52">
        <v>12</v>
      </c>
      <c r="E24" s="159" t="str">
        <f>E9</f>
        <v>PORT DES BARQUES 1</v>
      </c>
      <c r="F24" s="160"/>
      <c r="G24" s="160"/>
      <c r="H24" s="160"/>
      <c r="I24" s="160"/>
      <c r="J24" s="160"/>
      <c r="K24" s="56">
        <v>24</v>
      </c>
    </row>
    <row r="25" spans="2:16" ht="12.9" customHeight="1" x14ac:dyDescent="0.3">
      <c r="B25" s="142" t="str">
        <f>B9</f>
        <v>BUSSAC CHARENTE 1</v>
      </c>
      <c r="C25" s="144"/>
      <c r="D25" s="53">
        <v>10</v>
      </c>
      <c r="E25" s="120" t="str">
        <f>B11</f>
        <v>SAUJON VAUX 2</v>
      </c>
      <c r="F25" s="121"/>
      <c r="G25" s="121"/>
      <c r="H25" s="121"/>
      <c r="I25" s="121"/>
      <c r="J25" s="122"/>
      <c r="K25" s="57">
        <v>26</v>
      </c>
    </row>
    <row r="26" spans="2:16" ht="12.9" customHeight="1" thickBot="1" x14ac:dyDescent="0.35">
      <c r="B26" s="124" t="str">
        <f>B10</f>
        <v>MARANS 2</v>
      </c>
      <c r="C26" s="126"/>
      <c r="D26" s="55">
        <v>36</v>
      </c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51" t="s">
        <v>77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" customHeight="1" x14ac:dyDescent="0.3">
      <c r="B29" s="156" t="str">
        <f>B11</f>
        <v>SAUJON VAUX 2</v>
      </c>
      <c r="C29" s="158"/>
      <c r="D29" s="52"/>
      <c r="E29" s="120" t="str">
        <f>E10</f>
        <v>ST XANDRE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6" customHeight="1" x14ac:dyDescent="0.3">
      <c r="B30" s="142" t="str">
        <f>E9</f>
        <v>PORT DES BARQUES 1</v>
      </c>
      <c r="C30" s="144"/>
      <c r="D30" s="53"/>
      <c r="E30" s="142" t="str">
        <f>B10</f>
        <v>MARANS 2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" customHeight="1" thickBot="1" x14ac:dyDescent="0.35">
      <c r="B31" s="130" t="str">
        <f>B9</f>
        <v>BUSSAC CHARENTE 1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" customHeight="1" x14ac:dyDescent="0.3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E10</f>
        <v>ST XANDRE 1</v>
      </c>
      <c r="C37" s="20" t="str" cm="1">
        <f t="array" ref="C37">_xlfn.IFS(K10="","0",K10=18,"2",K10&gt;18,"3",K10&lt;18,"1")</f>
        <v>2</v>
      </c>
      <c r="D37" s="22">
        <f>K10-D10</f>
        <v>0</v>
      </c>
      <c r="E37" s="20" t="str" cm="1">
        <f t="array" ref="E37">_xlfn.IFS(D16="","0",D16=18,"2",D16&gt;18,"3",D16&lt;18,"1")</f>
        <v>3</v>
      </c>
      <c r="F37" s="22">
        <f>D16-K16</f>
        <v>36</v>
      </c>
      <c r="G37" s="20" t="str" cm="1">
        <f t="array" ref="G37">_xlfn.IFS(K20="","0",K20=18,"2",K20&gt;18,"3",K20&lt;18,"1")</f>
        <v>1</v>
      </c>
      <c r="H37" s="23">
        <f>K20-D20</f>
        <v>-4</v>
      </c>
      <c r="I37" s="20" t="str" cm="1">
        <f t="array" ref="I37">_xlfn.IFS(D24="","0",D24=18,"2",D24&gt;18,"3",D24&lt;18,"1")</f>
        <v>1</v>
      </c>
      <c r="J37" s="22">
        <f>D24-K24</f>
        <v>-12</v>
      </c>
      <c r="K37" s="20" t="str" cm="1">
        <f t="array" ref="K37">_xlfn.IFS(K29="","0",K29=18,"2",K29&gt;18,"3",K29&lt;18,"1")</f>
        <v>0</v>
      </c>
      <c r="L37" s="22">
        <f>K29-D29</f>
        <v>0</v>
      </c>
      <c r="M37" s="16">
        <f t="shared" ref="M37:N42" si="0">+C37+E37+G37+I37+K37</f>
        <v>7</v>
      </c>
      <c r="N37" s="17">
        <f t="shared" si="0"/>
        <v>20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E9</f>
        <v>PORT DES BARQUES 1</v>
      </c>
      <c r="C38" s="20" t="str" cm="1">
        <f t="array" ref="C38">_xlfn.IFS(K9="","0",K9=18,"2",K9&gt;18,"3",K9&lt;18,"1")</f>
        <v>3</v>
      </c>
      <c r="D38" s="22">
        <f>K9-D9</f>
        <v>4</v>
      </c>
      <c r="E38" s="20" t="str" cm="1">
        <f t="array" ref="E38">_xlfn.IFS(D14="","0",D14=18,"2",D14&gt;18,"3",D14&lt;18,"1")</f>
        <v>1</v>
      </c>
      <c r="F38" s="22">
        <f>D14-K14</f>
        <v>-4</v>
      </c>
      <c r="G38" s="20" t="str" cm="1">
        <f t="array" ref="G38">_xlfn.IFS(D21="","0",D21=18,"2",D21&gt;18,"3",D21&lt;18,"1")</f>
        <v>3</v>
      </c>
      <c r="H38" s="23">
        <f>D21-K21</f>
        <v>36</v>
      </c>
      <c r="I38" s="20" t="str" cm="1">
        <f t="array" ref="I38">_xlfn.IFS(K24="","0",K24=18,"2",K24&gt;18,"3",K24&lt;18,"1")</f>
        <v>3</v>
      </c>
      <c r="J38" s="22">
        <f>K24-D24</f>
        <v>12</v>
      </c>
      <c r="K38" s="20" t="str" cm="1">
        <f t="array" ref="K38">_xlfn.IFS(D30="","0",D30=18,"2",D30&gt;18,"3",D30&lt;18,"1")</f>
        <v>0</v>
      </c>
      <c r="L38" s="22">
        <f>D30-K30</f>
        <v>0</v>
      </c>
      <c r="M38" s="16">
        <f t="shared" si="0"/>
        <v>10</v>
      </c>
      <c r="N38" s="17">
        <f t="shared" si="0"/>
        <v>48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E11</f>
        <v>EXEMPT</v>
      </c>
      <c r="C39" s="20" t="str" cm="1">
        <f t="array" ref="C39">_xlfn.IFS(K11="","0",K11=18,"2",K11&gt;18,"3",K11&lt;18,"1")</f>
        <v>0</v>
      </c>
      <c r="D39" s="22">
        <f>K11-D11</f>
        <v>-36</v>
      </c>
      <c r="E39" s="20" t="str" cm="1">
        <f t="array" ref="E39">_xlfn.IFS(K16="","0",K16=18,"2",K16&gt;18,"3",K16&lt;18,"1")</f>
        <v>0</v>
      </c>
      <c r="F39" s="22">
        <f>K16-D16</f>
        <v>-36</v>
      </c>
      <c r="G39" s="20" t="str" cm="1">
        <f t="array" ref="G39">_xlfn.IFS(K21="","0",K21=18,"2",K21&gt;18,"3",K21&lt;18,"1")</f>
        <v>0</v>
      </c>
      <c r="H39" s="23">
        <f>K21-D21</f>
        <v>-36</v>
      </c>
      <c r="I39" s="20" t="str" cm="1">
        <f t="array" ref="I39">_xlfn.IFS(K26="","0",K26=18,"2",K26&gt;18,"3",K26&lt;18,"1")</f>
        <v>0</v>
      </c>
      <c r="J39" s="22">
        <f>K26-D26</f>
        <v>-36</v>
      </c>
      <c r="K39" s="20" t="str" cm="1">
        <f t="array" ref="K39">_xlfn.IFS(K31="","0",K31=18,"2",K31&gt;18,"3",K31&lt;18,"1")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-144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B10</f>
        <v>MARANS 2</v>
      </c>
      <c r="C40" s="20" t="str" cm="1">
        <f t="array" ref="C40">_xlfn.IFS(D10="","0",D10=18,"2",D10&gt;18,"3",D10&lt;18,"1")</f>
        <v>2</v>
      </c>
      <c r="D40" s="22">
        <f>D10-K10</f>
        <v>0</v>
      </c>
      <c r="E40" s="20" t="str" cm="1">
        <f t="array" ref="E40">_xlfn.IFS(K15="","0",K15=18,"2",K15&gt;18,"3",K15&lt;18,"1")</f>
        <v>3</v>
      </c>
      <c r="F40" s="22">
        <f>K15-D15</f>
        <v>8</v>
      </c>
      <c r="G40" s="20" t="str" cm="1">
        <f t="array" ref="G40">_xlfn.IFS(D19="","0",D19=18,"2",D19&gt;18,"3",D19&lt;18,"1")</f>
        <v>1</v>
      </c>
      <c r="H40" s="23">
        <f>D19-K19</f>
        <v>-20</v>
      </c>
      <c r="I40" s="20" t="str" cm="1">
        <f t="array" ref="I40">_xlfn.IFS(D26="","0",D26=18,"2",D26&gt;18,"3",D26&lt;18,"1")</f>
        <v>3</v>
      </c>
      <c r="J40" s="22">
        <f>D26-K26</f>
        <v>36</v>
      </c>
      <c r="K40" s="20" t="str" cm="1">
        <f t="array" ref="K40">_xlfn.IFS(K30="","0",K30=18,"2",K30&gt;18,"3",K30&lt;18,"1")</f>
        <v>0</v>
      </c>
      <c r="L40" s="22">
        <f>K30-D30</f>
        <v>0</v>
      </c>
      <c r="M40" s="16">
        <f t="shared" si="0"/>
        <v>9</v>
      </c>
      <c r="N40" s="17">
        <f t="shared" si="0"/>
        <v>24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B9</f>
        <v>BUSSAC CHARENTE 1</v>
      </c>
      <c r="C41" s="20" t="str" cm="1">
        <f t="array" ref="C41">_xlfn.IFS(D9="","0",D9=18,"2",D9&gt;18,"3",D9&lt;18,"1")</f>
        <v>1</v>
      </c>
      <c r="D41" s="22">
        <f>D9-K9</f>
        <v>-4</v>
      </c>
      <c r="E41" s="20" t="str" cm="1">
        <f t="array" ref="E41">_xlfn.IFS(D15="","0",D15=18,"2",D15&gt;18,"3",D15&lt;18,"1")</f>
        <v>1</v>
      </c>
      <c r="F41" s="22">
        <f>D15-K15</f>
        <v>-8</v>
      </c>
      <c r="G41" s="20" t="str" cm="1">
        <f t="array" ref="G41">_xlfn.IFS(D20="","0",D20=18,"2",D20&gt;18,"3",D20&lt;18,"1")</f>
        <v>3</v>
      </c>
      <c r="H41" s="23">
        <f>D20-K20</f>
        <v>4</v>
      </c>
      <c r="I41" s="20" t="str" cm="1">
        <f t="array" ref="I41">_xlfn.IFS(D25="","0",D25=18,"2",D25&gt;18,"3",D25&lt;18,"1")</f>
        <v>1</v>
      </c>
      <c r="J41" s="22">
        <f>D25-K25</f>
        <v>-16</v>
      </c>
      <c r="K41" s="20" t="str" cm="1">
        <f t="array" ref="K41">_xlfn.IFS(D31="","0",D31=18,"2",D31&gt;18,"3",D31&lt;18,"1")</f>
        <v>0</v>
      </c>
      <c r="L41" s="22">
        <f>D31-K31</f>
        <v>0</v>
      </c>
      <c r="M41" s="16">
        <f t="shared" si="0"/>
        <v>6</v>
      </c>
      <c r="N41" s="17">
        <f t="shared" si="0"/>
        <v>-24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B11</f>
        <v>SAUJON VAUX 2</v>
      </c>
      <c r="C42" s="21" t="str" cm="1">
        <f t="array" ref="C42">_xlfn.IFS(D11="","0",D11=18,"2",D11&gt;18,"3",D11&lt;18,"1")</f>
        <v>3</v>
      </c>
      <c r="D42" s="24">
        <f>D11-K11</f>
        <v>36</v>
      </c>
      <c r="E42" s="21" t="str" cm="1">
        <f t="array" ref="E42">_xlfn.IFS(K14="","0",K14=18,"2",K14&gt;18,"3",K14&lt;18,"1")</f>
        <v>3</v>
      </c>
      <c r="F42" s="24">
        <f>K14-D14</f>
        <v>4</v>
      </c>
      <c r="G42" s="21" t="str" cm="1">
        <f t="array" ref="G42">_xlfn.IFS(K19="","0",K19=18,"2",K19&gt;18,"3",K19&lt;18,"1")</f>
        <v>3</v>
      </c>
      <c r="H42" s="102">
        <f>K19-D19</f>
        <v>20</v>
      </c>
      <c r="I42" s="21" t="str" cm="1">
        <f t="array" ref="I42">_xlfn.IFS(K25="","0",K25=18,"2",K25&gt;18,"3",K25&lt;18,"1")</f>
        <v>3</v>
      </c>
      <c r="J42" s="24">
        <f>K25-D25</f>
        <v>16</v>
      </c>
      <c r="K42" s="21" t="str" cm="1">
        <f t="array" ref="K42">_xlfn.IFS(D29="","0",D29=18,"2",D29&gt;18,"3",D29&lt;18,"1")</f>
        <v>0</v>
      </c>
      <c r="L42" s="24">
        <f>D29-K29</f>
        <v>0</v>
      </c>
      <c r="M42" s="18">
        <f t="shared" si="0"/>
        <v>12</v>
      </c>
      <c r="N42" s="19">
        <f t="shared" si="0"/>
        <v>76</v>
      </c>
      <c r="P42" s="11"/>
      <c r="Q42" s="11"/>
      <c r="AF42" s="9"/>
      <c r="AG42" s="9"/>
    </row>
    <row r="43" spans="1:33" ht="15.75" customHeight="1" x14ac:dyDescent="0.3"/>
    <row r="44" spans="1:33" ht="15.75" customHeight="1" x14ac:dyDescent="0.3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5"/>
    <row r="46" spans="1:33" ht="15" thickBot="1" x14ac:dyDescent="0.35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5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3">
      <c r="A48" s="96">
        <v>1</v>
      </c>
      <c r="B48" s="37" t="str" cm="1">
        <f t="array" ref="B48:N53">_xlfn.SORTBY(B37:N42,M37:M42,-1,N37:N42,-1)</f>
        <v>SAUJON VAUX 2</v>
      </c>
      <c r="C48" s="43" t="str">
        <v>3</v>
      </c>
      <c r="D48" s="44">
        <v>36</v>
      </c>
      <c r="E48" s="43" t="str">
        <v>3</v>
      </c>
      <c r="F48" s="44">
        <v>4</v>
      </c>
      <c r="G48" s="43" t="str">
        <v>3</v>
      </c>
      <c r="H48" s="44">
        <v>20</v>
      </c>
      <c r="I48" s="43" t="str">
        <v>3</v>
      </c>
      <c r="J48" s="44">
        <v>16</v>
      </c>
      <c r="K48" s="43" t="str">
        <v>0</v>
      </c>
      <c r="L48" s="44">
        <v>0</v>
      </c>
      <c r="M48" s="93">
        <v>12</v>
      </c>
      <c r="N48" s="89">
        <v>76</v>
      </c>
    </row>
    <row r="49" spans="1:14" x14ac:dyDescent="0.3">
      <c r="A49" s="97">
        <v>2</v>
      </c>
      <c r="B49" s="38" t="str">
        <v>PORT DES BARQUES 1</v>
      </c>
      <c r="C49" s="46" t="str">
        <v>3</v>
      </c>
      <c r="D49" s="47">
        <v>4</v>
      </c>
      <c r="E49" s="46" t="str">
        <v>1</v>
      </c>
      <c r="F49" s="47">
        <v>-4</v>
      </c>
      <c r="G49" s="46" t="str">
        <v>3</v>
      </c>
      <c r="H49" s="47">
        <v>36</v>
      </c>
      <c r="I49" s="46" t="str">
        <v>3</v>
      </c>
      <c r="J49" s="47">
        <v>12</v>
      </c>
      <c r="K49" s="46" t="str">
        <v>0</v>
      </c>
      <c r="L49" s="47">
        <v>0</v>
      </c>
      <c r="M49" s="94">
        <v>10</v>
      </c>
      <c r="N49" s="48">
        <v>48</v>
      </c>
    </row>
    <row r="50" spans="1:14" x14ac:dyDescent="0.3">
      <c r="A50" s="97">
        <v>3</v>
      </c>
      <c r="B50" s="38" t="str">
        <v>MARANS 2</v>
      </c>
      <c r="C50" s="103" t="str">
        <v>2</v>
      </c>
      <c r="D50" s="104">
        <v>0</v>
      </c>
      <c r="E50" s="103" t="str">
        <v>3</v>
      </c>
      <c r="F50" s="104">
        <v>8</v>
      </c>
      <c r="G50" s="103" t="str">
        <v>1</v>
      </c>
      <c r="H50" s="104">
        <v>-20</v>
      </c>
      <c r="I50" s="103" t="str">
        <v>3</v>
      </c>
      <c r="J50" s="104">
        <v>36</v>
      </c>
      <c r="K50" s="103" t="str">
        <v>0</v>
      </c>
      <c r="L50" s="104">
        <v>0</v>
      </c>
      <c r="M50" s="94">
        <v>9</v>
      </c>
      <c r="N50" s="48">
        <v>24</v>
      </c>
    </row>
    <row r="51" spans="1:14" x14ac:dyDescent="0.3">
      <c r="A51" s="97">
        <v>4</v>
      </c>
      <c r="B51" s="38" t="str">
        <v>ST XANDRE 1</v>
      </c>
      <c r="C51" s="46" t="str">
        <v>2</v>
      </c>
      <c r="D51" s="47">
        <v>0</v>
      </c>
      <c r="E51" s="46" t="str">
        <v>3</v>
      </c>
      <c r="F51" s="47">
        <v>36</v>
      </c>
      <c r="G51" s="46" t="str">
        <v>1</v>
      </c>
      <c r="H51" s="47">
        <v>-4</v>
      </c>
      <c r="I51" s="46" t="str">
        <v>1</v>
      </c>
      <c r="J51" s="47">
        <v>-12</v>
      </c>
      <c r="K51" s="46" t="str">
        <v>0</v>
      </c>
      <c r="L51" s="47">
        <v>0</v>
      </c>
      <c r="M51" s="94">
        <v>7</v>
      </c>
      <c r="N51" s="48">
        <v>20</v>
      </c>
    </row>
    <row r="52" spans="1:14" x14ac:dyDescent="0.3">
      <c r="A52" s="97">
        <v>5</v>
      </c>
      <c r="B52" s="38" t="str">
        <v>BUSSAC CHARENTE 1</v>
      </c>
      <c r="C52" s="46" t="str">
        <v>1</v>
      </c>
      <c r="D52" s="47">
        <v>-4</v>
      </c>
      <c r="E52" s="46" t="str">
        <v>1</v>
      </c>
      <c r="F52" s="47">
        <v>-8</v>
      </c>
      <c r="G52" s="46" t="str">
        <v>3</v>
      </c>
      <c r="H52" s="47">
        <v>4</v>
      </c>
      <c r="I52" s="46" t="str">
        <v>1</v>
      </c>
      <c r="J52" s="47">
        <v>-16</v>
      </c>
      <c r="K52" s="46" t="str">
        <v>0</v>
      </c>
      <c r="L52" s="47">
        <v>0</v>
      </c>
      <c r="M52" s="94">
        <v>6</v>
      </c>
      <c r="N52" s="48">
        <v>-24</v>
      </c>
    </row>
    <row r="53" spans="1:14" ht="15" thickBot="1" x14ac:dyDescent="0.35">
      <c r="A53" s="98">
        <v>6</v>
      </c>
      <c r="B53" s="39" t="str">
        <v>EXEMPT</v>
      </c>
      <c r="C53" s="105" t="str">
        <v>0</v>
      </c>
      <c r="D53" s="106">
        <v>-36</v>
      </c>
      <c r="E53" s="105" t="str">
        <v>0</v>
      </c>
      <c r="F53" s="106">
        <v>-36</v>
      </c>
      <c r="G53" s="105" t="str">
        <v>0</v>
      </c>
      <c r="H53" s="106">
        <v>-36</v>
      </c>
      <c r="I53" s="105" t="str">
        <v>0</v>
      </c>
      <c r="J53" s="106">
        <v>-36</v>
      </c>
      <c r="K53" s="105" t="str">
        <v>0</v>
      </c>
      <c r="L53" s="106">
        <v>0</v>
      </c>
      <c r="M53" s="95">
        <v>0</v>
      </c>
      <c r="N53" s="87">
        <v>-144</v>
      </c>
    </row>
    <row r="54" spans="1:14" x14ac:dyDescent="0.3">
      <c r="B54" s="30"/>
    </row>
    <row r="55" spans="1:14" ht="15.6" x14ac:dyDescent="0.3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3">
      <c r="B56" s="30"/>
    </row>
  </sheetData>
  <sheetProtection sheet="1"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zoomScaleNormal="100" workbookViewId="0">
      <selection activeCell="C47" sqref="C47:D47"/>
    </sheetView>
  </sheetViews>
  <sheetFormatPr defaultColWidth="11.44140625" defaultRowHeight="14.4" x14ac:dyDescent="0.3"/>
  <cols>
    <col min="1" max="1" width="4.88671875" customWidth="1"/>
    <col min="2" max="2" width="20.554687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78" t="s">
        <v>37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3"/>
    <row r="7" spans="2:18" ht="16.5" customHeight="1" thickBot="1" x14ac:dyDescent="0.35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" customHeight="1" thickBot="1" x14ac:dyDescent="0.35">
      <c r="B8" s="151" t="s">
        <v>75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" customHeight="1" x14ac:dyDescent="0.3">
      <c r="B9" s="173" t="s">
        <v>59</v>
      </c>
      <c r="C9" s="175"/>
      <c r="D9" s="52">
        <v>12</v>
      </c>
      <c r="E9" s="173" t="s">
        <v>62</v>
      </c>
      <c r="F9" s="174"/>
      <c r="G9" s="174"/>
      <c r="H9" s="174"/>
      <c r="I9" s="174"/>
      <c r="J9" s="175"/>
      <c r="K9" s="56">
        <v>24</v>
      </c>
      <c r="M9" s="3"/>
      <c r="N9" s="84" t="s">
        <v>3</v>
      </c>
      <c r="O9" s="84"/>
      <c r="P9" s="84"/>
      <c r="Q9" s="84"/>
      <c r="R9" s="84"/>
    </row>
    <row r="10" spans="2:18" ht="12.9" customHeight="1" x14ac:dyDescent="0.3">
      <c r="B10" s="163" t="s">
        <v>60</v>
      </c>
      <c r="C10" s="165"/>
      <c r="D10" s="53">
        <v>12</v>
      </c>
      <c r="E10" s="163" t="s">
        <v>64</v>
      </c>
      <c r="F10" s="164"/>
      <c r="G10" s="164"/>
      <c r="H10" s="164"/>
      <c r="I10" s="164"/>
      <c r="J10" s="165"/>
      <c r="K10" s="57">
        <v>24</v>
      </c>
      <c r="M10" s="4"/>
      <c r="N10" s="166" t="s">
        <v>4</v>
      </c>
      <c r="O10" s="166"/>
      <c r="P10" s="166"/>
      <c r="Q10" s="166"/>
      <c r="R10" s="166"/>
    </row>
    <row r="11" spans="2:18" ht="12.9" customHeight="1" thickBot="1" x14ac:dyDescent="0.35">
      <c r="B11" s="167" t="s">
        <v>61</v>
      </c>
      <c r="C11" s="169"/>
      <c r="D11" s="55">
        <v>36</v>
      </c>
      <c r="E11" s="167" t="s">
        <v>83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51" t="s">
        <v>72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" customHeight="1" x14ac:dyDescent="0.3">
      <c r="B14" s="159" t="str">
        <f>E9</f>
        <v>DOLUS OLERON 2</v>
      </c>
      <c r="C14" s="162"/>
      <c r="D14" s="52">
        <v>18</v>
      </c>
      <c r="E14" s="142" t="str">
        <f>B11</f>
        <v>BREUILLET 1</v>
      </c>
      <c r="F14" s="143"/>
      <c r="G14" s="143"/>
      <c r="H14" s="143"/>
      <c r="I14" s="143"/>
      <c r="J14" s="144"/>
      <c r="K14" s="56">
        <v>18</v>
      </c>
    </row>
    <row r="15" spans="2:18" ht="12.9" customHeight="1" x14ac:dyDescent="0.3">
      <c r="B15" s="142" t="str">
        <f>B9</f>
        <v>LES MATHES 2</v>
      </c>
      <c r="C15" s="144"/>
      <c r="D15" s="53">
        <v>6</v>
      </c>
      <c r="E15" s="142" t="str">
        <f>B10</f>
        <v>SAUJON VAUX 3</v>
      </c>
      <c r="F15" s="143"/>
      <c r="G15" s="143"/>
      <c r="H15" s="143"/>
      <c r="I15" s="143"/>
      <c r="J15" s="144"/>
      <c r="K15" s="57">
        <v>30</v>
      </c>
    </row>
    <row r="16" spans="2:18" ht="12.9" customHeight="1" thickBot="1" x14ac:dyDescent="0.35">
      <c r="B16" s="124" t="str">
        <f>E10</f>
        <v>CHEVANCEAUX 1</v>
      </c>
      <c r="C16" s="126"/>
      <c r="D16" s="55">
        <v>36</v>
      </c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51" t="s">
        <v>76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" customHeight="1" x14ac:dyDescent="0.3">
      <c r="B19" s="156" t="str">
        <f>B10</f>
        <v>SAUJON VAUX 3</v>
      </c>
      <c r="C19" s="158"/>
      <c r="D19" s="52">
        <v>22</v>
      </c>
      <c r="E19" s="159" t="str">
        <f>B11</f>
        <v>BREUILLET 1</v>
      </c>
      <c r="F19" s="160"/>
      <c r="G19" s="160"/>
      <c r="H19" s="160"/>
      <c r="I19" s="160"/>
      <c r="J19" s="160"/>
      <c r="K19" s="56">
        <v>14</v>
      </c>
    </row>
    <row r="20" spans="2:16" ht="12.9" customHeight="1" x14ac:dyDescent="0.3">
      <c r="B20" s="142" t="str">
        <f>B9</f>
        <v>LES MATHES 2</v>
      </c>
      <c r="C20" s="144"/>
      <c r="D20" s="53">
        <v>12</v>
      </c>
      <c r="E20" s="142" t="str">
        <f>E10</f>
        <v>CHEVANCEAUX 1</v>
      </c>
      <c r="F20" s="143"/>
      <c r="G20" s="143"/>
      <c r="H20" s="143"/>
      <c r="I20" s="143"/>
      <c r="J20" s="144"/>
      <c r="K20" s="57">
        <v>24</v>
      </c>
    </row>
    <row r="21" spans="2:16" ht="12.9" customHeight="1" thickBot="1" x14ac:dyDescent="0.35">
      <c r="B21" s="124" t="str">
        <f>E9</f>
        <v>DOLUS OLERON 2</v>
      </c>
      <c r="C21" s="126"/>
      <c r="D21" s="55">
        <v>36</v>
      </c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51" t="s">
        <v>76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" customHeight="1" x14ac:dyDescent="0.3">
      <c r="B24" s="133" t="str">
        <f>E10</f>
        <v>CHEVANCEAUX 1</v>
      </c>
      <c r="C24" s="135"/>
      <c r="D24" s="52">
        <v>24</v>
      </c>
      <c r="E24" s="159" t="str">
        <f>E9</f>
        <v>DOLUS OLERON 2</v>
      </c>
      <c r="F24" s="160"/>
      <c r="G24" s="160"/>
      <c r="H24" s="160"/>
      <c r="I24" s="160"/>
      <c r="J24" s="160"/>
      <c r="K24" s="56">
        <v>14</v>
      </c>
    </row>
    <row r="25" spans="2:16" ht="12.9" customHeight="1" x14ac:dyDescent="0.3">
      <c r="B25" s="142" t="str">
        <f>B9</f>
        <v>LES MATHES 2</v>
      </c>
      <c r="C25" s="144"/>
      <c r="D25" s="53">
        <v>10</v>
      </c>
      <c r="E25" s="120" t="str">
        <f>B11</f>
        <v>BREUILLET 1</v>
      </c>
      <c r="F25" s="121"/>
      <c r="G25" s="121"/>
      <c r="H25" s="121"/>
      <c r="I25" s="121"/>
      <c r="J25" s="122"/>
      <c r="K25" s="57">
        <v>26</v>
      </c>
    </row>
    <row r="26" spans="2:16" ht="12.9" customHeight="1" thickBot="1" x14ac:dyDescent="0.35">
      <c r="B26" s="124" t="str">
        <f>B10</f>
        <v>SAUJON VAUX 3</v>
      </c>
      <c r="C26" s="126"/>
      <c r="D26" s="55">
        <v>36</v>
      </c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51" t="s">
        <v>84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" customHeight="1" x14ac:dyDescent="0.3">
      <c r="B29" s="156" t="str">
        <f>B11</f>
        <v>BREUILLET 1</v>
      </c>
      <c r="C29" s="158"/>
      <c r="D29" s="52"/>
      <c r="E29" s="120" t="str">
        <f>E10</f>
        <v>CHEVANCEAUX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9" customHeight="1" x14ac:dyDescent="0.3">
      <c r="B30" s="142" t="str">
        <f>E9</f>
        <v>DOLUS OLERON 2</v>
      </c>
      <c r="C30" s="144"/>
      <c r="D30" s="53"/>
      <c r="E30" s="142" t="str">
        <f>B10</f>
        <v>SAUJON VAUX 3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" customHeight="1" thickBot="1" x14ac:dyDescent="0.35">
      <c r="B31" s="130" t="str">
        <f>B9</f>
        <v>LES MATHES 2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" customHeight="1" x14ac:dyDescent="0.3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E10</f>
        <v>CHEVANCEAUX 1</v>
      </c>
      <c r="C37" s="20" t="str" cm="1">
        <f t="array" ref="C37">_xlfn.IFS(K10="","0",K10=18,"2",K10&gt;18,"3",K10&lt;18,"1")</f>
        <v>3</v>
      </c>
      <c r="D37" s="22">
        <f>K10-D10</f>
        <v>12</v>
      </c>
      <c r="E37" s="20" t="str" cm="1">
        <f t="array" ref="E37">_xlfn.IFS(D16="","0",D16=18,"2",D16&gt;18,"3",D16&lt;18,"1")</f>
        <v>3</v>
      </c>
      <c r="F37" s="22">
        <f>D16-K16</f>
        <v>36</v>
      </c>
      <c r="G37" s="20" t="str" cm="1">
        <f t="array" ref="G37">_xlfn.IFS(K20="","0",K20=18,"2",K20&gt;18,"3",K20&lt;18,"1")</f>
        <v>3</v>
      </c>
      <c r="H37" s="23">
        <f>K20-D20</f>
        <v>12</v>
      </c>
      <c r="I37" s="20" t="str" cm="1">
        <f t="array" ref="I37">_xlfn.IFS(D24="","0",D24=18,"2",D24&gt;18,"3",D24&lt;18,"1")</f>
        <v>3</v>
      </c>
      <c r="J37" s="22">
        <f>D24-K24</f>
        <v>10</v>
      </c>
      <c r="K37" s="20" t="str" cm="1">
        <f t="array" ref="K37">_xlfn.IFS(K29="","0",K29=18,"2",K29&gt;18,"3",K29&lt;18,"1")</f>
        <v>0</v>
      </c>
      <c r="L37" s="22">
        <f>K29-D29</f>
        <v>0</v>
      </c>
      <c r="M37" s="16">
        <f t="shared" ref="M37:N42" si="0">+C37+E37+G37+I37+K37</f>
        <v>12</v>
      </c>
      <c r="N37" s="17">
        <f t="shared" si="0"/>
        <v>70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E9</f>
        <v>DOLUS OLERON 2</v>
      </c>
      <c r="C38" s="20" t="str" cm="1">
        <f t="array" ref="C38">_xlfn.IFS(K9="","0",K9=18,"2",K9&gt;18,"3",K9&lt;18,"1")</f>
        <v>3</v>
      </c>
      <c r="D38" s="22">
        <f>K9-D9</f>
        <v>12</v>
      </c>
      <c r="E38" s="20" t="str" cm="1">
        <f t="array" ref="E38">_xlfn.IFS(D14="","0",D14=18,"2",D14&gt;18,"3",D14&lt;18,"1")</f>
        <v>2</v>
      </c>
      <c r="F38" s="22">
        <f>D14-K14</f>
        <v>0</v>
      </c>
      <c r="G38" s="20" t="str" cm="1">
        <f t="array" ref="G38">_xlfn.IFS(D21="","0",D21=18,"2",D21&gt;18,"3",D21&lt;18,"1")</f>
        <v>3</v>
      </c>
      <c r="H38" s="23">
        <f>D21-K21</f>
        <v>36</v>
      </c>
      <c r="I38" s="20" t="str" cm="1">
        <f t="array" ref="I38">_xlfn.IFS(K24="","0",K24=18,"2",K24&gt;18,"3",K24&lt;18,"1")</f>
        <v>1</v>
      </c>
      <c r="J38" s="22">
        <f>K24-D24</f>
        <v>-10</v>
      </c>
      <c r="K38" s="20" t="str" cm="1">
        <f t="array" ref="K38">_xlfn.IFS(D30="","0",D30=18,"2",D30&gt;18,"3",D30&lt;18,"1")</f>
        <v>0</v>
      </c>
      <c r="L38" s="22">
        <f>D30-K30</f>
        <v>0</v>
      </c>
      <c r="M38" s="16">
        <f t="shared" si="0"/>
        <v>9</v>
      </c>
      <c r="N38" s="17">
        <f t="shared" si="0"/>
        <v>38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E11</f>
        <v>EXEMPT</v>
      </c>
      <c r="C39" s="20" t="str" cm="1">
        <f t="array" ref="C39">_xlfn.IFS(K11="","0",K11=18,"2",K11&gt;18,"3",K11&lt;18,"1")</f>
        <v>0</v>
      </c>
      <c r="D39" s="22">
        <f>K11-D11</f>
        <v>-36</v>
      </c>
      <c r="E39" s="20" t="str" cm="1">
        <f t="array" ref="E39">_xlfn.IFS(K16="","0",K16=18,"2",K16&gt;18,"3",K16&lt;18,"1")</f>
        <v>0</v>
      </c>
      <c r="F39" s="22">
        <f>K16-D16</f>
        <v>-36</v>
      </c>
      <c r="G39" s="20" t="str" cm="1">
        <f t="array" ref="G39">_xlfn.IFS(K21="","0",K21=18,"2",K21&gt;18,"3",K21&lt;18,"1")</f>
        <v>0</v>
      </c>
      <c r="H39" s="23">
        <f>K21-D21</f>
        <v>-36</v>
      </c>
      <c r="I39" s="20" t="str" cm="1">
        <f t="array" ref="I39">_xlfn.IFS(K26="","0",K26=18,"2",K26&gt;18,"3",K26&lt;18,"1")</f>
        <v>0</v>
      </c>
      <c r="J39" s="22">
        <f>K26-D26</f>
        <v>-36</v>
      </c>
      <c r="K39" s="20" t="str" cm="1">
        <f t="array" ref="K39">_xlfn.IFS(K31="","0",K31=18,"2",K31&gt;18,"3",K31&lt;18,"1")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-144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B10</f>
        <v>SAUJON VAUX 3</v>
      </c>
      <c r="C40" s="20" t="str" cm="1">
        <f t="array" ref="C40">_xlfn.IFS(D10="","0",D10=18,"2",D10&gt;18,"3",D10&lt;18,"1")</f>
        <v>1</v>
      </c>
      <c r="D40" s="22">
        <f>D10-K10</f>
        <v>-12</v>
      </c>
      <c r="E40" s="20" t="str" cm="1">
        <f t="array" ref="E40">_xlfn.IFS(K15="","0",K15=18,"2",K15&gt;18,"3",K15&lt;18,"1")</f>
        <v>3</v>
      </c>
      <c r="F40" s="22">
        <f>K15-D15</f>
        <v>24</v>
      </c>
      <c r="G40" s="20" t="str" cm="1">
        <f t="array" ref="G40">_xlfn.IFS(D19="","0",D19=18,"2",D19&gt;18,"3",D19&lt;18,"1")</f>
        <v>3</v>
      </c>
      <c r="H40" s="23">
        <f>D19-K19</f>
        <v>8</v>
      </c>
      <c r="I40" s="20" t="str" cm="1">
        <f t="array" ref="I40">_xlfn.IFS(D26="","0",D26=18,"2",D26&gt;18,"3",D26&lt;18,"1")</f>
        <v>3</v>
      </c>
      <c r="J40" s="22">
        <f>D26-K26</f>
        <v>36</v>
      </c>
      <c r="K40" s="20" t="str" cm="1">
        <f t="array" ref="K40">_xlfn.IFS(K30="","0",K30=18,"2",K30&gt;18,"3",K30&lt;18,"1")</f>
        <v>0</v>
      </c>
      <c r="L40" s="22">
        <f>K30-D30</f>
        <v>0</v>
      </c>
      <c r="M40" s="16">
        <f t="shared" si="0"/>
        <v>10</v>
      </c>
      <c r="N40" s="17">
        <f t="shared" si="0"/>
        <v>56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B9</f>
        <v>LES MATHES 2</v>
      </c>
      <c r="C41" s="20" t="str" cm="1">
        <f t="array" ref="C41">_xlfn.IFS(D9="","0",D9=18,"2",D9&gt;18,"3",D9&lt;18,"1")</f>
        <v>1</v>
      </c>
      <c r="D41" s="22">
        <f>D9-K9</f>
        <v>-12</v>
      </c>
      <c r="E41" s="20" t="str" cm="1">
        <f t="array" ref="E41">_xlfn.IFS(D15="","0",D15=18,"2",D15&gt;18,"3",D15&lt;18,"1")</f>
        <v>1</v>
      </c>
      <c r="F41" s="22">
        <f>D15-K15</f>
        <v>-24</v>
      </c>
      <c r="G41" s="20" t="str" cm="1">
        <f t="array" ref="G41">_xlfn.IFS(D20="","0",D20=18,"2",D20&gt;18,"3",D20&lt;18,"1")</f>
        <v>1</v>
      </c>
      <c r="H41" s="23">
        <f>D20-K20</f>
        <v>-12</v>
      </c>
      <c r="I41" s="20" t="str" cm="1">
        <f t="array" ref="I41">_xlfn.IFS(D25="","0",D25=18,"2",D25&gt;18,"3",D25&lt;18,"1")</f>
        <v>1</v>
      </c>
      <c r="J41" s="22">
        <f>D25-K25</f>
        <v>-16</v>
      </c>
      <c r="K41" s="20" t="str" cm="1">
        <f t="array" ref="K41">_xlfn.IFS(D31="","0",D31=18,"2",D31&gt;18,"3",D31&lt;18,"1")</f>
        <v>0</v>
      </c>
      <c r="L41" s="22">
        <f>D31-K31</f>
        <v>0</v>
      </c>
      <c r="M41" s="16">
        <f t="shared" si="0"/>
        <v>4</v>
      </c>
      <c r="N41" s="17">
        <f t="shared" si="0"/>
        <v>-64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B11</f>
        <v>BREUILLET 1</v>
      </c>
      <c r="C42" s="21" t="str" cm="1">
        <f t="array" ref="C42">_xlfn.IFS(D11="","0",D11=18,"2",D11&gt;18,"3",D11&lt;18,"1")</f>
        <v>3</v>
      </c>
      <c r="D42" s="24">
        <f>D11-K11</f>
        <v>36</v>
      </c>
      <c r="E42" s="21" t="str" cm="1">
        <f t="array" ref="E42">_xlfn.IFS(K14="","0",K14=18,"2",K14&gt;18,"3",K14&lt;18,"1")</f>
        <v>2</v>
      </c>
      <c r="F42" s="24">
        <f>K14-D14</f>
        <v>0</v>
      </c>
      <c r="G42" s="21" t="str" cm="1">
        <f t="array" ref="G42">_xlfn.IFS(K19="","0",K19=18,"2",K19&gt;18,"3",K19&lt;18,"1")</f>
        <v>1</v>
      </c>
      <c r="H42" s="102">
        <f>K19-D19</f>
        <v>-8</v>
      </c>
      <c r="I42" s="21" t="str" cm="1">
        <f t="array" ref="I42">_xlfn.IFS(K25="","0",K25=18,"2",K25&gt;18,"3",K25&lt;18,"1")</f>
        <v>3</v>
      </c>
      <c r="J42" s="24">
        <f>K25-D25</f>
        <v>16</v>
      </c>
      <c r="K42" s="21" t="str" cm="1">
        <f t="array" ref="K42">_xlfn.IFS(D29="","0",D29=18,"2",D29&gt;18,"3",D29&lt;18,"1")</f>
        <v>0</v>
      </c>
      <c r="L42" s="24">
        <f>D29-K29</f>
        <v>0</v>
      </c>
      <c r="M42" s="18">
        <f t="shared" si="0"/>
        <v>9</v>
      </c>
      <c r="N42" s="19">
        <f t="shared" si="0"/>
        <v>44</v>
      </c>
      <c r="P42" s="11"/>
      <c r="Q42" s="11"/>
      <c r="AF42" s="9"/>
      <c r="AG42" s="9"/>
    </row>
    <row r="43" spans="1:33" ht="15.75" customHeight="1" x14ac:dyDescent="0.3"/>
    <row r="44" spans="1:33" ht="15.75" customHeight="1" x14ac:dyDescent="0.3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5"/>
    <row r="46" spans="1:33" ht="15" thickBot="1" x14ac:dyDescent="0.35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5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3">
      <c r="A48" s="96">
        <v>1</v>
      </c>
      <c r="B48" s="37" t="str" cm="1">
        <f t="array" ref="B48:N53">_xlfn.SORTBY(B37:N42,M37:M42,-1,N37:N42,-1)</f>
        <v>CHEVANCEAUX 1</v>
      </c>
      <c r="C48" s="43" t="str">
        <v>3</v>
      </c>
      <c r="D48" s="44">
        <v>12</v>
      </c>
      <c r="E48" s="43" t="str">
        <v>3</v>
      </c>
      <c r="F48" s="44">
        <v>36</v>
      </c>
      <c r="G48" s="43" t="str">
        <v>3</v>
      </c>
      <c r="H48" s="44">
        <v>12</v>
      </c>
      <c r="I48" s="43" t="str">
        <v>3</v>
      </c>
      <c r="J48" s="44">
        <v>10</v>
      </c>
      <c r="K48" s="43" t="str">
        <v>0</v>
      </c>
      <c r="L48" s="44">
        <v>0</v>
      </c>
      <c r="M48" s="93">
        <v>12</v>
      </c>
      <c r="N48" s="89">
        <v>70</v>
      </c>
    </row>
    <row r="49" spans="1:14" x14ac:dyDescent="0.3">
      <c r="A49" s="97">
        <v>2</v>
      </c>
      <c r="B49" s="38" t="str">
        <v>SAUJON VAUX 3</v>
      </c>
      <c r="C49" s="46" t="str">
        <v>1</v>
      </c>
      <c r="D49" s="47">
        <v>-12</v>
      </c>
      <c r="E49" s="46" t="str">
        <v>3</v>
      </c>
      <c r="F49" s="47">
        <v>24</v>
      </c>
      <c r="G49" s="46" t="str">
        <v>3</v>
      </c>
      <c r="H49" s="47">
        <v>8</v>
      </c>
      <c r="I49" s="46" t="str">
        <v>3</v>
      </c>
      <c r="J49" s="47">
        <v>36</v>
      </c>
      <c r="K49" s="46" t="str">
        <v>0</v>
      </c>
      <c r="L49" s="47">
        <v>0</v>
      </c>
      <c r="M49" s="94">
        <v>10</v>
      </c>
      <c r="N49" s="48">
        <v>56</v>
      </c>
    </row>
    <row r="50" spans="1:14" x14ac:dyDescent="0.3">
      <c r="A50" s="97">
        <v>3</v>
      </c>
      <c r="B50" s="38" t="str">
        <v>BREUILLET 1</v>
      </c>
      <c r="C50" s="46" t="str">
        <v>3</v>
      </c>
      <c r="D50" s="47">
        <v>36</v>
      </c>
      <c r="E50" s="46" t="str">
        <v>2</v>
      </c>
      <c r="F50" s="47">
        <v>0</v>
      </c>
      <c r="G50" s="46" t="str">
        <v>1</v>
      </c>
      <c r="H50" s="47">
        <v>-8</v>
      </c>
      <c r="I50" s="46" t="str">
        <v>3</v>
      </c>
      <c r="J50" s="47">
        <v>16</v>
      </c>
      <c r="K50" s="46" t="str">
        <v>0</v>
      </c>
      <c r="L50" s="47">
        <v>0</v>
      </c>
      <c r="M50" s="94">
        <v>9</v>
      </c>
      <c r="N50" s="48">
        <v>44</v>
      </c>
    </row>
    <row r="51" spans="1:14" x14ac:dyDescent="0.3">
      <c r="A51" s="97">
        <v>4</v>
      </c>
      <c r="B51" s="38" t="str">
        <v>DOLUS OLERON 2</v>
      </c>
      <c r="C51" s="46" t="str">
        <v>3</v>
      </c>
      <c r="D51" s="47">
        <v>12</v>
      </c>
      <c r="E51" s="46" t="str">
        <v>2</v>
      </c>
      <c r="F51" s="47">
        <v>0</v>
      </c>
      <c r="G51" s="46" t="str">
        <v>3</v>
      </c>
      <c r="H51" s="47">
        <v>36</v>
      </c>
      <c r="I51" s="46" t="str">
        <v>1</v>
      </c>
      <c r="J51" s="47">
        <v>-10</v>
      </c>
      <c r="K51" s="46" t="str">
        <v>0</v>
      </c>
      <c r="L51" s="47">
        <v>0</v>
      </c>
      <c r="M51" s="94">
        <v>9</v>
      </c>
      <c r="N51" s="48">
        <v>38</v>
      </c>
    </row>
    <row r="52" spans="1:14" x14ac:dyDescent="0.3">
      <c r="A52" s="97">
        <v>5</v>
      </c>
      <c r="B52" s="38" t="str">
        <v>LES MATHES 2</v>
      </c>
      <c r="C52" s="46" t="str">
        <v>1</v>
      </c>
      <c r="D52" s="47">
        <v>-12</v>
      </c>
      <c r="E52" s="46" t="str">
        <v>1</v>
      </c>
      <c r="F52" s="47">
        <v>-24</v>
      </c>
      <c r="G52" s="46" t="str">
        <v>1</v>
      </c>
      <c r="H52" s="47">
        <v>-12</v>
      </c>
      <c r="I52" s="46" t="str">
        <v>1</v>
      </c>
      <c r="J52" s="47">
        <v>-16</v>
      </c>
      <c r="K52" s="46" t="str">
        <v>0</v>
      </c>
      <c r="L52" s="47">
        <v>0</v>
      </c>
      <c r="M52" s="94">
        <v>4</v>
      </c>
      <c r="N52" s="48">
        <v>-64</v>
      </c>
    </row>
    <row r="53" spans="1:14" ht="15" thickBot="1" x14ac:dyDescent="0.35">
      <c r="A53" s="98">
        <v>6</v>
      </c>
      <c r="B53" s="39" t="str">
        <v>EXEMPT</v>
      </c>
      <c r="C53" s="49" t="str">
        <v>0</v>
      </c>
      <c r="D53" s="50">
        <v>-36</v>
      </c>
      <c r="E53" s="49" t="str">
        <v>0</v>
      </c>
      <c r="F53" s="50">
        <v>-36</v>
      </c>
      <c r="G53" s="49" t="str">
        <v>0</v>
      </c>
      <c r="H53" s="50">
        <v>-36</v>
      </c>
      <c r="I53" s="49" t="str">
        <v>0</v>
      </c>
      <c r="J53" s="50">
        <v>-36</v>
      </c>
      <c r="K53" s="49" t="str">
        <v>0</v>
      </c>
      <c r="L53" s="50">
        <v>0</v>
      </c>
      <c r="M53" s="95">
        <v>0</v>
      </c>
      <c r="N53" s="87">
        <v>-144</v>
      </c>
    </row>
    <row r="54" spans="1:14" x14ac:dyDescent="0.3">
      <c r="B54" s="30"/>
    </row>
    <row r="55" spans="1:14" ht="15.6" x14ac:dyDescent="0.3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3">
      <c r="B56" s="30"/>
    </row>
  </sheetData>
  <sheetProtection sheet="1" objects="1" scenarios="1"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2026-09-10T14:05:35Z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